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 codeName="{1563B04E-AB91-75FE-B8BC-B18F01832D57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74300d6fbdb52457/Hawaii/Documents to be included in program/"/>
    </mc:Choice>
  </mc:AlternateContent>
  <bookViews>
    <workbookView xWindow="0" yWindow="0" windowWidth="13890" windowHeight="4665" activeTab="1"/>
  </bookViews>
  <sheets>
    <sheet name="Entering Info" sheetId="2236" r:id="rId1"/>
    <sheet name="Cash Flow Projections" sheetId="2235" r:id="rId2"/>
    <sheet name="Comments" sheetId="2239" r:id="rId3"/>
  </sheets>
  <calcPr calcId="171027"/>
</workbook>
</file>

<file path=xl/calcChain.xml><?xml version="1.0" encoding="utf-8"?>
<calcChain xmlns="http://schemas.openxmlformats.org/spreadsheetml/2006/main">
  <c r="B26" i="2235" l="1"/>
  <c r="C27" i="2235" s="1"/>
  <c r="A6" i="2235" l="1"/>
  <c r="D21" i="2235" l="1"/>
  <c r="E21" i="2235"/>
  <c r="F21" i="2235"/>
  <c r="G21" i="2235"/>
  <c r="H21" i="2235"/>
  <c r="I21" i="2235"/>
  <c r="J21" i="2235"/>
  <c r="K21" i="2235"/>
  <c r="L21" i="2235"/>
  <c r="M21" i="2235"/>
  <c r="N21" i="2235"/>
  <c r="D22" i="2235"/>
  <c r="E22" i="2235"/>
  <c r="F22" i="2235"/>
  <c r="G22" i="2235"/>
  <c r="H22" i="2235"/>
  <c r="I22" i="2235"/>
  <c r="J22" i="2235"/>
  <c r="K22" i="2235"/>
  <c r="L22" i="2235"/>
  <c r="M22" i="2235"/>
  <c r="N22" i="2235"/>
  <c r="C22" i="2235"/>
  <c r="C21" i="2235"/>
  <c r="C13" i="2235"/>
  <c r="C8" i="2235"/>
  <c r="N5" i="2235"/>
  <c r="M5" i="2235"/>
  <c r="L5" i="2235"/>
  <c r="K5" i="2235"/>
  <c r="J5" i="2235"/>
  <c r="I5" i="2235"/>
  <c r="H5" i="2235"/>
  <c r="G5" i="2235"/>
  <c r="F5" i="2235"/>
  <c r="E5" i="2235"/>
  <c r="D5" i="2235"/>
  <c r="N4" i="2235"/>
  <c r="M4" i="2235"/>
  <c r="L4" i="2235"/>
  <c r="K4" i="2235"/>
  <c r="J4" i="2235"/>
  <c r="I4" i="2235"/>
  <c r="H4" i="2235"/>
  <c r="G4" i="2235"/>
  <c r="F4" i="2235"/>
  <c r="E4" i="2235"/>
  <c r="D4" i="2235"/>
  <c r="N3" i="2235"/>
  <c r="N8" i="2235" s="1"/>
  <c r="N15" i="2235" s="1"/>
  <c r="M3" i="2235"/>
  <c r="M8" i="2235" s="1"/>
  <c r="M15" i="2235" s="1"/>
  <c r="L3" i="2235"/>
  <c r="L8" i="2235" s="1"/>
  <c r="L15" i="2235" s="1"/>
  <c r="K3" i="2235"/>
  <c r="K8" i="2235" s="1"/>
  <c r="K15" i="2235" s="1"/>
  <c r="J3" i="2235"/>
  <c r="I3" i="2235"/>
  <c r="H3" i="2235"/>
  <c r="G3" i="2235"/>
  <c r="G8" i="2235" s="1"/>
  <c r="G15" i="2235" s="1"/>
  <c r="F3" i="2235"/>
  <c r="F8" i="2235" s="1"/>
  <c r="F15" i="2235" s="1"/>
  <c r="E3" i="2235"/>
  <c r="E8" i="2235" s="1"/>
  <c r="E11" i="2235" s="1"/>
  <c r="D3" i="2235"/>
  <c r="D8" i="2235" l="1"/>
  <c r="D11" i="2235" s="1"/>
  <c r="C15" i="2235"/>
  <c r="C11" i="2235"/>
  <c r="L11" i="2235"/>
  <c r="K11" i="2235"/>
  <c r="G11" i="2235"/>
  <c r="N11" i="2235"/>
  <c r="F11" i="2235"/>
  <c r="M11" i="2235"/>
  <c r="C16" i="2235"/>
  <c r="C17" i="2235" s="1"/>
  <c r="E15" i="2235"/>
  <c r="H8" i="2235"/>
  <c r="C9" i="2235"/>
  <c r="C10" i="2235" s="1"/>
  <c r="I8" i="2235"/>
  <c r="J8" i="2235"/>
  <c r="D9" i="2235" l="1"/>
  <c r="D10" i="2235" s="1"/>
  <c r="G9" i="2235"/>
  <c r="G10" i="2235" s="1"/>
  <c r="D15" i="2235"/>
  <c r="F9" i="2235"/>
  <c r="F10" i="2235" s="1"/>
  <c r="E9" i="2235"/>
  <c r="E10" i="2235" s="1"/>
  <c r="C20" i="2235"/>
  <c r="C12" i="2235"/>
  <c r="C23" i="2235" s="1"/>
  <c r="H15" i="2235"/>
  <c r="H11" i="2235"/>
  <c r="J15" i="2235"/>
  <c r="J11" i="2235"/>
  <c r="I15" i="2235"/>
  <c r="I11" i="2235"/>
  <c r="D16" i="2235"/>
  <c r="E16" i="2235" s="1"/>
  <c r="D14" i="2235"/>
  <c r="D13" i="2235" s="1"/>
  <c r="A7" i="2235"/>
  <c r="K9" i="2235"/>
  <c r="K10" i="2235" s="1"/>
  <c r="F12" i="2235"/>
  <c r="H9" i="2235"/>
  <c r="H10" i="2235" s="1"/>
  <c r="I9" i="2235"/>
  <c r="I10" i="2235" s="1"/>
  <c r="A8" i="2235"/>
  <c r="D12" i="2235"/>
  <c r="G12" i="2235"/>
  <c r="E12" i="2235"/>
  <c r="L9" i="2235"/>
  <c r="L10" i="2235" s="1"/>
  <c r="N9" i="2235"/>
  <c r="N10" i="2235" s="1"/>
  <c r="M9" i="2235"/>
  <c r="M10" i="2235" s="1"/>
  <c r="J9" i="2235"/>
  <c r="J10" i="2235" s="1"/>
  <c r="D23" i="2235" l="1"/>
  <c r="N12" i="2235"/>
  <c r="H12" i="2235"/>
  <c r="K12" i="2235"/>
  <c r="J12" i="2235"/>
  <c r="D17" i="2235"/>
  <c r="D20" i="2235" s="1"/>
  <c r="E14" i="2235"/>
  <c r="E13" i="2235" s="1"/>
  <c r="M12" i="2235"/>
  <c r="L12" i="2235"/>
  <c r="I12" i="2235"/>
  <c r="F16" i="2235"/>
  <c r="F14" i="2235"/>
  <c r="F13" i="2235" s="1"/>
  <c r="E23" i="2235" l="1"/>
  <c r="E17" i="2235"/>
  <c r="E20" i="2235" s="1"/>
  <c r="G16" i="2235"/>
  <c r="G14" i="2235"/>
  <c r="G13" i="2235" s="1"/>
  <c r="F17" i="2235"/>
  <c r="F20" i="2235" s="1"/>
  <c r="F23" i="2235" l="1"/>
  <c r="G17" i="2235"/>
  <c r="G20" i="2235" s="1"/>
  <c r="H16" i="2235"/>
  <c r="H14" i="2235"/>
  <c r="H13" i="2235" s="1"/>
  <c r="G23" i="2235" l="1"/>
  <c r="H17" i="2235"/>
  <c r="H20" i="2235" s="1"/>
  <c r="I16" i="2235"/>
  <c r="I14" i="2235"/>
  <c r="I13" i="2235" s="1"/>
  <c r="H23" i="2235" l="1"/>
  <c r="I23" i="2235" s="1"/>
  <c r="J23" i="2235" s="1"/>
  <c r="J16" i="2235"/>
  <c r="I17" i="2235"/>
  <c r="I20" i="2235" s="1"/>
  <c r="J14" i="2235"/>
  <c r="J13" i="2235" s="1"/>
  <c r="K23" i="2235" l="1"/>
  <c r="L23" i="2235" s="1"/>
  <c r="J17" i="2235"/>
  <c r="J20" i="2235" s="1"/>
  <c r="K16" i="2235"/>
  <c r="K14" i="2235"/>
  <c r="K13" i="2235" s="1"/>
  <c r="M23" i="2235" l="1"/>
  <c r="N23" i="2235" s="1"/>
  <c r="K17" i="2235"/>
  <c r="K20" i="2235" s="1"/>
  <c r="L16" i="2235"/>
  <c r="L14" i="2235"/>
  <c r="L13" i="2235" s="1"/>
  <c r="M16" i="2235" l="1"/>
  <c r="M14" i="2235"/>
  <c r="M13" i="2235" s="1"/>
  <c r="L17" i="2235"/>
  <c r="L20" i="2235" s="1"/>
  <c r="N16" i="2235" l="1"/>
  <c r="N14" i="2235"/>
  <c r="N13" i="2235" s="1"/>
  <c r="M17" i="2235"/>
  <c r="M20" i="2235" s="1"/>
  <c r="N17" i="2235" l="1"/>
  <c r="N20" i="2235" s="1"/>
  <c r="C24" i="2235" l="1"/>
  <c r="D19" i="2235" s="1"/>
  <c r="D24" i="2235" s="1"/>
  <c r="D18" i="2235" l="1"/>
  <c r="D26" i="2235"/>
  <c r="D27" i="2235" s="1"/>
  <c r="E19" i="2235"/>
  <c r="C26" i="2235"/>
  <c r="C18" i="2235"/>
  <c r="E24" i="2235" l="1"/>
  <c r="E18" i="2235" l="1"/>
  <c r="E26" i="2235"/>
  <c r="E27" i="2235" s="1"/>
  <c r="F19" i="2235"/>
  <c r="F24" i="2235" s="1"/>
  <c r="G19" i="2235" l="1"/>
  <c r="G24" i="2235" s="1"/>
  <c r="F26" i="2235"/>
  <c r="F27" i="2235" s="1"/>
  <c r="F18" i="2235"/>
  <c r="H19" i="2235" l="1"/>
  <c r="H24" i="2235" s="1"/>
  <c r="G26" i="2235"/>
  <c r="G27" i="2235" s="1"/>
  <c r="G18" i="2235"/>
  <c r="H18" i="2235" l="1"/>
  <c r="H26" i="2235"/>
  <c r="H27" i="2235" s="1"/>
  <c r="I19" i="2235"/>
  <c r="I24" i="2235" s="1"/>
  <c r="I26" i="2235" l="1"/>
  <c r="I27" i="2235" s="1"/>
  <c r="I18" i="2235"/>
  <c r="J19" i="2235"/>
  <c r="J24" i="2235" s="1"/>
  <c r="K19" i="2235" l="1"/>
  <c r="K24" i="2235" s="1"/>
  <c r="J18" i="2235"/>
  <c r="J26" i="2235"/>
  <c r="J27" i="2235" s="1"/>
  <c r="L19" i="2235" l="1"/>
  <c r="L24" i="2235" s="1"/>
  <c r="K18" i="2235"/>
  <c r="K26" i="2235"/>
  <c r="K27" i="2235" s="1"/>
  <c r="M19" i="2235" l="1"/>
  <c r="M24" i="2235" s="1"/>
  <c r="L26" i="2235"/>
  <c r="L27" i="2235" s="1"/>
  <c r="L18" i="2235"/>
  <c r="N19" i="2235" l="1"/>
  <c r="N24" i="2235" s="1"/>
  <c r="M26" i="2235"/>
  <c r="M27" i="2235" s="1"/>
  <c r="M18" i="2235"/>
  <c r="N26" i="2235" l="1"/>
  <c r="N27" i="2235" s="1"/>
  <c r="N18" i="2235"/>
</calcChain>
</file>

<file path=xl/comments1.xml><?xml version="1.0" encoding="utf-8"?>
<comments xmlns="http://schemas.openxmlformats.org/spreadsheetml/2006/main">
  <authors>
    <author>Rich</author>
    <author>John Locke</author>
  </authors>
  <commentList>
    <comment ref="A1" authorId="0" shapeId="0">
      <text>
        <r>
          <rPr>
            <sz val="10"/>
            <color indexed="81"/>
            <rFont val="Tahoma"/>
            <family val="2"/>
          </rPr>
          <t>This plan is shared as an example for educational purposes ONLY and does not imply the information stated is accurate or possible.</t>
        </r>
      </text>
    </comment>
    <comment ref="C3" authorId="1" shapeId="0">
      <text>
        <r>
          <rPr>
            <sz val="9"/>
            <color indexed="81"/>
            <rFont val="Tahoma"/>
            <family val="2"/>
          </rPr>
          <t>Enter account balance that must be maintained for income</t>
        </r>
      </text>
    </comment>
    <comment ref="C4" authorId="1" shapeId="0">
      <text>
        <r>
          <rPr>
            <sz val="9"/>
            <color indexed="81"/>
            <rFont val="Tahoma"/>
            <family val="2"/>
          </rPr>
          <t>Enter plan profit target</t>
        </r>
      </text>
    </comment>
    <comment ref="C5" authorId="1" shapeId="0">
      <text>
        <r>
          <rPr>
            <sz val="9"/>
            <color indexed="81"/>
            <rFont val="Tahoma"/>
            <family val="2"/>
          </rPr>
          <t>Enter plan max loss</t>
        </r>
      </text>
    </comment>
    <comment ref="C6" authorId="1" shapeId="0">
      <text>
        <r>
          <rPr>
            <sz val="9"/>
            <color indexed="81"/>
            <rFont val="Tahoma"/>
            <family val="2"/>
          </rPr>
          <t>Enter actual result</t>
        </r>
      </text>
    </comment>
    <comment ref="N10" authorId="1" shapeId="0">
      <text>
        <r>
          <rPr>
            <sz val="9"/>
            <color indexed="81"/>
            <rFont val="Tahoma"/>
            <family val="2"/>
          </rPr>
          <t xml:space="preserve">Year ending % return on planned capital
</t>
        </r>
      </text>
    </comment>
    <comment ref="B11" authorId="0" shapeId="0">
      <text>
        <r>
          <rPr>
            <sz val="9"/>
            <color indexed="81"/>
            <rFont val="Tahoma"/>
            <family val="2"/>
          </rPr>
          <t>Enter tax rate</t>
        </r>
      </text>
    </comment>
    <comment ref="N12" authorId="0" shapeId="0">
      <text>
        <r>
          <rPr>
            <sz val="9"/>
            <color indexed="81"/>
            <rFont val="Tahoma"/>
            <family val="2"/>
          </rPr>
          <t>End of Year Tax Liability.  If &gt; 0, the tax credit may be applied to other trading account profits to offset total tax liability.</t>
        </r>
      </text>
    </comment>
    <comment ref="A14" authorId="0" shapeId="0">
      <text>
        <r>
          <rPr>
            <sz val="9"/>
            <color indexed="81"/>
            <rFont val="Tahoma"/>
            <family val="2"/>
          </rPr>
          <t xml:space="preserve">The purpose of this account is to re-fund the Trading Account if it dips below the original balance (cell C3).
Cell C13 is the starting balance of the Re-Fund Account based on initial monies or last year's closing balance.
The row is calculated by the Trading Account Size (cell C3) plus/minus any gains/losses up to a maximum size of the original (January) Trading Account Balance. </t>
        </r>
      </text>
    </comment>
    <comment ref="C14" authorId="1" shapeId="0">
      <text>
        <r>
          <rPr>
            <sz val="9"/>
            <color indexed="81"/>
            <rFont val="Tahoma"/>
            <family val="2"/>
          </rPr>
          <t>Enter Re-Fund balance carried over from previous year or the intial funding amount.
Target balance should equal the Trading Account balance</t>
        </r>
      </text>
    </comment>
    <comment ref="C19" authorId="1" shapeId="0">
      <text>
        <r>
          <rPr>
            <sz val="9"/>
            <color indexed="81"/>
            <rFont val="Tahoma"/>
            <family val="2"/>
          </rPr>
          <t>Enter draw account balance carried over from last year or the intial funding amount.
Target balance = 1 years expenses</t>
        </r>
      </text>
    </comment>
    <comment ref="B21" authorId="1" shapeId="0">
      <text>
        <r>
          <rPr>
            <sz val="9"/>
            <color indexed="81"/>
            <rFont val="Tahoma"/>
            <family val="2"/>
          </rPr>
          <t>Enter estimated average monthly business expenses</t>
        </r>
      </text>
    </comment>
    <comment ref="B22" authorId="1" shapeId="0">
      <text>
        <r>
          <rPr>
            <sz val="9"/>
            <color indexed="81"/>
            <rFont val="Tahoma"/>
            <family val="2"/>
          </rPr>
          <t>Enter monthly income needed from spending plan</t>
        </r>
      </text>
    </comment>
    <comment ref="B26" authorId="0" shapeId="0">
      <text>
        <r>
          <rPr>
            <sz val="9"/>
            <color indexed="81"/>
            <rFont val="Tahoma"/>
            <family val="2"/>
          </rPr>
          <t>Starting Balance all 3 accounts</t>
        </r>
      </text>
    </comment>
  </commentList>
</comments>
</file>

<file path=xl/sharedStrings.xml><?xml version="1.0" encoding="utf-8"?>
<sst xmlns="http://schemas.openxmlformats.org/spreadsheetml/2006/main" count="49" uniqueCount="49">
  <si>
    <t>May</t>
  </si>
  <si>
    <t>January</t>
  </si>
  <si>
    <t>March</t>
  </si>
  <si>
    <t>April</t>
  </si>
  <si>
    <t>June</t>
  </si>
  <si>
    <t>July</t>
  </si>
  <si>
    <t>August</t>
  </si>
  <si>
    <t>September</t>
  </si>
  <si>
    <t>October</t>
  </si>
  <si>
    <t>December</t>
  </si>
  <si>
    <t>November</t>
  </si>
  <si>
    <t>Target Profit per Plan (%)</t>
  </si>
  <si>
    <t>Max Loss per Plan (%)</t>
  </si>
  <si>
    <t>Trading Account</t>
  </si>
  <si>
    <t>Re-Fund Account</t>
  </si>
  <si>
    <t>Draw Account</t>
  </si>
  <si>
    <t xml:space="preserve">Monthly Business Expenses Draw </t>
  </si>
  <si>
    <t>Monthly Living Expenses Draw</t>
  </si>
  <si>
    <t>Net Gain to be added to Draw Account</t>
  </si>
  <si>
    <t>Total Balance -  All Accounts</t>
  </si>
  <si>
    <t>Gain/Loss Running Total</t>
  </si>
  <si>
    <t>This plan is shared as an example for educational purposes ONLY and does not imply the information stated is accurate or possible.</t>
  </si>
  <si>
    <t>February</t>
  </si>
  <si>
    <t>Balance</t>
  </si>
  <si>
    <r>
      <rPr>
        <b/>
        <sz val="10"/>
        <rFont val="Times New Roman"/>
        <family val="1"/>
      </rPr>
      <t>Starting</t>
    </r>
    <r>
      <rPr>
        <sz val="10"/>
        <rFont val="Times New Roman"/>
        <family val="1"/>
      </rPr>
      <t xml:space="preserve"> Balance</t>
    </r>
  </si>
  <si>
    <r>
      <rPr>
        <b/>
        <sz val="10"/>
        <rFont val="Times New Roman"/>
        <family val="1"/>
      </rPr>
      <t>Ending</t>
    </r>
    <r>
      <rPr>
        <sz val="10"/>
        <rFont val="Times New Roman"/>
        <family val="1"/>
      </rPr>
      <t xml:space="preserve"> Balance</t>
    </r>
  </si>
  <si>
    <t>YTD Gain/Loss %</t>
  </si>
  <si>
    <r>
      <rPr>
        <b/>
        <sz val="10"/>
        <color indexed="8"/>
        <rFont val="Times New Roman"/>
        <family val="1"/>
      </rPr>
      <t>Starting</t>
    </r>
    <r>
      <rPr>
        <sz val="10"/>
        <color indexed="8"/>
        <rFont val="Times New Roman"/>
        <family val="1"/>
      </rPr>
      <t xml:space="preserve"> Balance</t>
    </r>
  </si>
  <si>
    <r>
      <rPr>
        <b/>
        <sz val="10"/>
        <color indexed="8"/>
        <rFont val="Times New Roman"/>
        <family val="1"/>
      </rPr>
      <t>Ending</t>
    </r>
    <r>
      <rPr>
        <sz val="10"/>
        <color indexed="8"/>
        <rFont val="Times New Roman"/>
        <family val="1"/>
      </rPr>
      <t xml:space="preserve"> Balance</t>
    </r>
  </si>
  <si>
    <t>Re-Fund Overage</t>
  </si>
  <si>
    <t>Trading Account disbursed Gross Profits</t>
  </si>
  <si>
    <t>Gain / Loss Running %</t>
  </si>
  <si>
    <t>Monthly Tax Liability</t>
  </si>
  <si>
    <t>Item</t>
  </si>
  <si>
    <t>Comment</t>
  </si>
  <si>
    <r>
      <t xml:space="preserve">The initial (January) </t>
    </r>
    <r>
      <rPr>
        <b/>
        <sz val="11"/>
        <color rgb="FF0070C0"/>
        <rFont val="Calibri"/>
        <family val="2"/>
        <scheme val="minor"/>
      </rPr>
      <t>Trading Account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Balance</t>
    </r>
    <r>
      <rPr>
        <sz val="11"/>
        <color theme="1"/>
        <rFont val="Calibri"/>
        <family val="2"/>
        <scheme val="minor"/>
      </rPr>
      <t xml:space="preserve"> must not be less than the </t>
    </r>
    <r>
      <rPr>
        <b/>
        <sz val="11"/>
        <color rgb="FF0070C0"/>
        <rFont val="Calibri"/>
        <family val="2"/>
        <scheme val="minor"/>
      </rPr>
      <t>Re-Fund Account</t>
    </r>
    <r>
      <rPr>
        <sz val="11"/>
        <color theme="1"/>
        <rFont val="Calibri"/>
        <family val="2"/>
        <scheme val="minor"/>
      </rPr>
      <t xml:space="preserve"> (January) </t>
    </r>
    <r>
      <rPr>
        <b/>
        <sz val="11"/>
        <color theme="1"/>
        <rFont val="Calibri"/>
        <family val="2"/>
        <scheme val="minor"/>
      </rPr>
      <t>Starting Balance</t>
    </r>
    <r>
      <rPr>
        <sz val="11"/>
        <color theme="1"/>
        <rFont val="Calibri"/>
        <family val="2"/>
        <scheme val="minor"/>
      </rPr>
      <t>.</t>
    </r>
  </si>
  <si>
    <r>
      <t xml:space="preserve">The initial </t>
    </r>
    <r>
      <rPr>
        <b/>
        <sz val="11"/>
        <color rgb="FF0070C0"/>
        <rFont val="Calibri"/>
        <family val="2"/>
        <scheme val="minor"/>
      </rPr>
      <t>Re-Fund Account</t>
    </r>
    <r>
      <rPr>
        <sz val="11"/>
        <color theme="1"/>
        <rFont val="Calibri"/>
        <family val="2"/>
        <scheme val="minor"/>
      </rPr>
      <t xml:space="preserve"> (January) </t>
    </r>
    <r>
      <rPr>
        <b/>
        <sz val="11"/>
        <color theme="1"/>
        <rFont val="Calibri"/>
        <family val="2"/>
        <scheme val="minor"/>
      </rPr>
      <t>Starting Balance</t>
    </r>
    <r>
      <rPr>
        <sz val="11"/>
        <color theme="1"/>
        <rFont val="Calibri"/>
        <family val="2"/>
        <scheme val="minor"/>
      </rPr>
      <t xml:space="preserve"> must not be greater than the initial (January) </t>
    </r>
    <r>
      <rPr>
        <sz val="11"/>
        <color rgb="FF0070C0"/>
        <rFont val="Calibri"/>
        <family val="2"/>
        <scheme val="minor"/>
      </rPr>
      <t>Trading Account</t>
    </r>
    <r>
      <rPr>
        <b/>
        <sz val="11"/>
        <color rgb="FF0070C0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Balance</t>
    </r>
    <r>
      <rPr>
        <sz val="11"/>
        <color theme="1"/>
        <rFont val="Calibri"/>
        <family val="2"/>
        <scheme val="minor"/>
      </rPr>
      <t xml:space="preserve">. </t>
    </r>
  </si>
  <si>
    <r>
      <t xml:space="preserve">If the </t>
    </r>
    <r>
      <rPr>
        <b/>
        <sz val="11"/>
        <color rgb="FF0070C0"/>
        <rFont val="Calibri"/>
        <family val="2"/>
        <scheme val="minor"/>
      </rPr>
      <t>Trading Account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Actual P/L on PC after commissions</t>
    </r>
    <r>
      <rPr>
        <sz val="11"/>
        <color theme="1"/>
        <rFont val="Calibri"/>
        <family val="2"/>
        <scheme val="minor"/>
      </rPr>
      <t xml:space="preserve"> exceeds the </t>
    </r>
    <r>
      <rPr>
        <b/>
        <sz val="11"/>
        <color theme="1"/>
        <rFont val="Calibri"/>
        <family val="2"/>
        <scheme val="minor"/>
      </rPr>
      <t>Target Profit per Plan</t>
    </r>
    <r>
      <rPr>
        <sz val="11"/>
        <color theme="1"/>
        <rFont val="Calibri"/>
        <family val="2"/>
        <scheme val="minor"/>
      </rPr>
      <t xml:space="preserve"> or </t>
    </r>
    <r>
      <rPr>
        <b/>
        <sz val="11"/>
        <color theme="1"/>
        <rFont val="Calibri"/>
        <family val="2"/>
        <scheme val="minor"/>
      </rPr>
      <t>Max Loss per Plan</t>
    </r>
    <r>
      <rPr>
        <sz val="11"/>
        <color theme="1"/>
        <rFont val="Calibri"/>
        <family val="2"/>
        <scheme val="minor"/>
      </rPr>
      <t xml:space="preserve">, the % amount you enter for the monthly result will be italicized and the cell will have a colored border </t>
    </r>
    <r>
      <rPr>
        <sz val="11"/>
        <color rgb="FF00B050"/>
        <rFont val="Calibri"/>
        <family val="2"/>
        <scheme val="minor"/>
      </rPr>
      <t>(green border</t>
    </r>
    <r>
      <rPr>
        <sz val="11"/>
        <color theme="1"/>
        <rFont val="Calibri"/>
        <family val="2"/>
        <scheme val="minor"/>
      </rPr>
      <t xml:space="preserve"> for exceeding the Target Profit you entered; </t>
    </r>
    <r>
      <rPr>
        <sz val="11"/>
        <color rgb="FFFF0000"/>
        <rFont val="Calibri"/>
        <family val="2"/>
        <scheme val="minor"/>
      </rPr>
      <t>red border</t>
    </r>
    <r>
      <rPr>
        <sz val="11"/>
        <color theme="1"/>
        <rFont val="Calibri"/>
        <family val="2"/>
        <scheme val="minor"/>
      </rPr>
      <t xml:space="preserve"> for exceeding the Max Loss).</t>
    </r>
  </si>
  <si>
    <r>
      <t xml:space="preserve">The goal is to maintain a constant </t>
    </r>
    <r>
      <rPr>
        <b/>
        <sz val="11"/>
        <color rgb="FF0070C0"/>
        <rFont val="Calibri"/>
        <family val="2"/>
        <scheme val="minor"/>
      </rPr>
      <t>Trading Account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Balance</t>
    </r>
    <r>
      <rPr>
        <sz val="11"/>
        <color theme="1"/>
        <rFont val="Calibri"/>
        <family val="2"/>
        <scheme val="minor"/>
      </rPr>
      <t>.</t>
    </r>
  </si>
  <si>
    <r>
      <t xml:space="preserve">If a trade is lost, the </t>
    </r>
    <r>
      <rPr>
        <b/>
        <sz val="11"/>
        <color rgb="FF0070C0"/>
        <rFont val="Calibri"/>
        <family val="2"/>
        <scheme val="minor"/>
      </rPr>
      <t>Trading Account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Balance</t>
    </r>
    <r>
      <rPr>
        <sz val="11"/>
        <color theme="1"/>
        <rFont val="Calibri"/>
        <family val="2"/>
        <scheme val="minor"/>
      </rPr>
      <t xml:space="preserve"> will be maintained by withdrawing money from the </t>
    </r>
    <r>
      <rPr>
        <b/>
        <sz val="11"/>
        <color rgb="FF0070C0"/>
        <rFont val="Calibri"/>
        <family val="2"/>
        <scheme val="minor"/>
      </rPr>
      <t>Re-Fund Account</t>
    </r>
    <r>
      <rPr>
        <b/>
        <sz val="11"/>
        <rFont val="Calibri"/>
        <family val="2"/>
        <scheme val="minor"/>
      </rPr>
      <t xml:space="preserve">, </t>
    </r>
    <r>
      <rPr>
        <sz val="11"/>
        <color theme="1"/>
        <rFont val="Calibri"/>
        <family val="2"/>
        <scheme val="minor"/>
      </rPr>
      <t xml:space="preserve">reflected in the </t>
    </r>
    <r>
      <rPr>
        <b/>
        <sz val="11"/>
        <color rgb="FF0070C0"/>
        <rFont val="Calibri"/>
        <family val="2"/>
        <scheme val="minor"/>
      </rPr>
      <t xml:space="preserve">Re-Fund Account </t>
    </r>
    <r>
      <rPr>
        <b/>
        <sz val="11"/>
        <color theme="1"/>
        <rFont val="Calibri"/>
        <family val="2"/>
        <scheme val="minor"/>
      </rPr>
      <t>Ending Balance</t>
    </r>
    <r>
      <rPr>
        <sz val="11"/>
        <color theme="1"/>
        <rFont val="Calibri"/>
        <family val="2"/>
        <scheme val="minor"/>
      </rPr>
      <t xml:space="preserve"> for the month.  (</t>
    </r>
    <r>
      <rPr>
        <i/>
        <sz val="11"/>
        <color theme="1"/>
        <rFont val="Calibri"/>
        <family val="2"/>
        <scheme val="minor"/>
      </rPr>
      <t xml:space="preserve">The </t>
    </r>
    <r>
      <rPr>
        <b/>
        <i/>
        <sz val="11"/>
        <color rgb="FF0070C0"/>
        <rFont val="Calibri"/>
        <family val="2"/>
        <scheme val="minor"/>
      </rPr>
      <t>Trading Account</t>
    </r>
    <r>
      <rPr>
        <i/>
        <sz val="11"/>
        <color theme="1"/>
        <rFont val="Calibri"/>
        <family val="2"/>
        <scheme val="minor"/>
      </rPr>
      <t xml:space="preserve"> is, in effect, re-funded.</t>
    </r>
    <r>
      <rPr>
        <sz val="11"/>
        <color theme="1"/>
        <rFont val="Calibri"/>
        <family val="2"/>
        <scheme val="minor"/>
      </rPr>
      <t>)</t>
    </r>
  </si>
  <si>
    <r>
      <t xml:space="preserve">Too many losses will lead to an </t>
    </r>
    <r>
      <rPr>
        <b/>
        <sz val="11"/>
        <color rgb="FF00B0F0"/>
        <rFont val="Calibri"/>
        <family val="2"/>
        <scheme val="minor"/>
      </rPr>
      <t>Overdrawn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70C0"/>
        <rFont val="Calibri"/>
        <family val="2"/>
        <scheme val="minor"/>
      </rPr>
      <t>Re-Fund Account</t>
    </r>
    <r>
      <rPr>
        <sz val="11"/>
        <color theme="1"/>
        <rFont val="Calibri"/>
        <family val="2"/>
        <scheme val="minor"/>
      </rPr>
      <t>.</t>
    </r>
  </si>
  <si>
    <r>
      <t xml:space="preserve">If a trade is won, profits will be moved to the </t>
    </r>
    <r>
      <rPr>
        <b/>
        <sz val="11"/>
        <color rgb="FF0070C0"/>
        <rFont val="Calibri"/>
        <family val="2"/>
        <scheme val="minor"/>
      </rPr>
      <t xml:space="preserve">Re-Fund Account </t>
    </r>
    <r>
      <rPr>
        <sz val="11"/>
        <rFont val="Calibri"/>
        <family val="2"/>
        <scheme val="minor"/>
      </rPr>
      <t>until the</t>
    </r>
    <r>
      <rPr>
        <b/>
        <sz val="11"/>
        <color rgb="FF0070C0"/>
        <rFont val="Calibri"/>
        <family val="2"/>
        <scheme val="minor"/>
      </rPr>
      <t xml:space="preserve"> Re-Fund Account </t>
    </r>
    <r>
      <rPr>
        <b/>
        <sz val="11"/>
        <rFont val="Calibri"/>
        <family val="2"/>
        <scheme val="minor"/>
      </rPr>
      <t>Ending</t>
    </r>
    <r>
      <rPr>
        <b/>
        <sz val="11"/>
        <color rgb="FF0070C0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>Balance</t>
    </r>
    <r>
      <rPr>
        <sz val="11"/>
        <rFont val="Calibri"/>
        <family val="2"/>
        <scheme val="minor"/>
      </rPr>
      <t xml:space="preserve"> matches the initial (January)</t>
    </r>
    <r>
      <rPr>
        <b/>
        <sz val="11"/>
        <color rgb="FF0070C0"/>
        <rFont val="Calibri"/>
        <family val="2"/>
        <scheme val="minor"/>
      </rPr>
      <t xml:space="preserve"> Trading Account </t>
    </r>
    <r>
      <rPr>
        <b/>
        <sz val="11"/>
        <rFont val="Calibri"/>
        <family val="2"/>
        <scheme val="minor"/>
      </rPr>
      <t>Balance</t>
    </r>
    <r>
      <rPr>
        <b/>
        <sz val="11"/>
        <color rgb="FF0070C0"/>
        <rFont val="Calibri"/>
        <family val="2"/>
        <scheme val="minor"/>
      </rPr>
      <t>.</t>
    </r>
  </si>
  <si>
    <r>
      <t xml:space="preserve">If the </t>
    </r>
    <r>
      <rPr>
        <b/>
        <sz val="11"/>
        <color rgb="FF0070C0"/>
        <rFont val="Calibri"/>
        <family val="2"/>
        <scheme val="minor"/>
      </rPr>
      <t>Re-Fund Account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Ending Balance</t>
    </r>
    <r>
      <rPr>
        <sz val="11"/>
        <color theme="1"/>
        <rFont val="Calibri"/>
        <family val="2"/>
        <scheme val="minor"/>
      </rPr>
      <t xml:space="preserve"> for the month exceeds the initial (January) </t>
    </r>
    <r>
      <rPr>
        <b/>
        <sz val="11"/>
        <color rgb="FF0070C0"/>
        <rFont val="Calibri"/>
        <family val="2"/>
        <scheme val="minor"/>
      </rPr>
      <t>Trading Account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Balance</t>
    </r>
    <r>
      <rPr>
        <sz val="11"/>
        <color theme="1"/>
        <rFont val="Calibri"/>
        <family val="2"/>
        <scheme val="minor"/>
      </rPr>
      <t xml:space="preserve">, the overage will be moved to the </t>
    </r>
    <r>
      <rPr>
        <b/>
        <sz val="11"/>
        <color rgb="FF0070C0"/>
        <rFont val="Calibri"/>
        <family val="2"/>
        <scheme val="minor"/>
      </rPr>
      <t>Draw Account</t>
    </r>
    <r>
      <rPr>
        <sz val="11"/>
        <color theme="1"/>
        <rFont val="Calibri"/>
        <family val="2"/>
        <scheme val="minor"/>
      </rPr>
      <t>.</t>
    </r>
  </si>
  <si>
    <r>
      <t xml:space="preserve">Although there may be very many trade wins, with profits going to the </t>
    </r>
    <r>
      <rPr>
        <b/>
        <sz val="11"/>
        <color rgb="FF0070C0"/>
        <rFont val="Calibri"/>
        <family val="2"/>
        <scheme val="minor"/>
      </rPr>
      <t>Draw Account</t>
    </r>
    <r>
      <rPr>
        <sz val="11"/>
        <color theme="1"/>
        <rFont val="Calibri"/>
        <family val="2"/>
        <scheme val="minor"/>
      </rPr>
      <t xml:space="preserve">, it is possible to be </t>
    </r>
    <r>
      <rPr>
        <b/>
        <sz val="11"/>
        <color rgb="FF00B0F0"/>
        <rFont val="Calibri"/>
        <family val="2"/>
        <scheme val="minor"/>
      </rPr>
      <t>Overdrawn</t>
    </r>
    <r>
      <rPr>
        <sz val="11"/>
        <color theme="1"/>
        <rFont val="Calibri"/>
        <family val="2"/>
        <scheme val="minor"/>
      </rPr>
      <t xml:space="preserve"> by the end of the year.</t>
    </r>
  </si>
  <si>
    <r>
      <t xml:space="preserve">The goal of funding the </t>
    </r>
    <r>
      <rPr>
        <b/>
        <sz val="11"/>
        <color rgb="FF0070C0"/>
        <rFont val="Calibri"/>
        <family val="2"/>
        <scheme val="minor"/>
      </rPr>
      <t>Draw Account</t>
    </r>
    <r>
      <rPr>
        <sz val="11"/>
        <color theme="1"/>
        <rFont val="Calibri"/>
        <family val="2"/>
        <scheme val="minor"/>
      </rPr>
      <t xml:space="preserve"> is pay for business expenses, living expenses and taxes.</t>
    </r>
  </si>
  <si>
    <t>Monthly Tax Liability / Credit</t>
  </si>
  <si>
    <t>Tax Liability / Credit Running Total</t>
  </si>
  <si>
    <r>
      <rPr>
        <b/>
        <sz val="11"/>
        <color rgb="FF0070C0"/>
        <rFont val="Calibri"/>
        <family val="2"/>
        <scheme val="minor"/>
      </rPr>
      <t>Draw Account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Monthly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Tax Liability</t>
    </r>
    <r>
      <rPr>
        <sz val="11"/>
        <color theme="1"/>
        <rFont val="Calibri"/>
        <family val="2"/>
        <scheme val="minor"/>
      </rPr>
      <t>, however, can never be a credit since it only deals with money going in/out of this account.</t>
    </r>
  </si>
  <si>
    <r>
      <rPr>
        <b/>
        <sz val="11"/>
        <color rgb="FF0070C0"/>
        <rFont val="Calibri"/>
        <family val="2"/>
        <scheme val="minor"/>
      </rPr>
      <t>Trading Account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Tax Liability / Credit Running Total</t>
    </r>
    <r>
      <rPr>
        <sz val="11"/>
        <color theme="1"/>
        <rFont val="Calibri"/>
        <family val="2"/>
        <scheme val="minor"/>
      </rPr>
      <t xml:space="preserve"> can be a credit, since this can be used to offset gains in another account.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</si>
</sst>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&quot;$&quot;#,##0.00"/>
    <numFmt numFmtId="166" formatCode="[$-409]mmmm\ d\,\ yyyy;@"/>
  </numFmts>
  <fonts count="37" x14ac:knownFonts="1"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1"/>
      <name val="Tahoma"/>
      <family val="2"/>
    </font>
    <font>
      <sz val="11"/>
      <color theme="1"/>
      <name val="Times New Roman"/>
      <family val="1"/>
    </font>
    <font>
      <sz val="9"/>
      <color indexed="81"/>
      <name val="Tahoma"/>
      <family val="2"/>
    </font>
    <font>
      <sz val="10"/>
      <color rgb="FF0070C0"/>
      <name val="Times New Roman"/>
      <family val="1"/>
    </font>
    <font>
      <sz val="8"/>
      <color theme="1" tint="0.499984740745262"/>
      <name val="Arial"/>
      <family val="2"/>
    </font>
    <font>
      <sz val="12"/>
      <color rgb="FF0070C0"/>
      <name val="Arial"/>
      <family val="2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8"/>
      <color theme="1"/>
      <name val="Times New Roman"/>
      <family val="1"/>
    </font>
    <font>
      <b/>
      <sz val="10"/>
      <name val="Times New Roman"/>
      <family val="1"/>
    </font>
    <font>
      <b/>
      <sz val="10"/>
      <color rgb="FF00B0F0"/>
      <name val="Times New Roman"/>
      <family val="1"/>
    </font>
    <font>
      <sz val="10"/>
      <color theme="1" tint="0.499984740745262"/>
      <name val="Times New Roman"/>
      <family val="1"/>
    </font>
    <font>
      <b/>
      <sz val="10"/>
      <color theme="1" tint="0.499984740745262"/>
      <name val="Times New Roman"/>
      <family val="1"/>
    </font>
    <font>
      <sz val="10"/>
      <color rgb="FF33AE22"/>
      <name val="Times New Roman"/>
      <family val="1"/>
    </font>
    <font>
      <sz val="11"/>
      <color rgb="FF33AE22"/>
      <name val="Times New Roman"/>
      <family val="1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rgb="FF0070C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Dashed">
        <color theme="3"/>
      </top>
      <bottom/>
      <diagonal/>
    </border>
    <border>
      <left/>
      <right/>
      <top style="mediumDashed">
        <color theme="3"/>
      </top>
      <bottom/>
      <diagonal/>
    </border>
    <border>
      <left/>
      <right style="medium">
        <color indexed="64"/>
      </right>
      <top style="mediumDashed">
        <color theme="3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12" fillId="0" borderId="0" applyFont="0" applyFill="0" applyBorder="0" applyAlignment="0" applyProtection="0"/>
  </cellStyleXfs>
  <cellXfs count="101">
    <xf numFmtId="0" fontId="0" fillId="0" borderId="0" xfId="0"/>
    <xf numFmtId="165" fontId="7" fillId="2" borderId="0" xfId="0" applyNumberFormat="1" applyFont="1" applyFill="1" applyBorder="1" applyAlignment="1" applyProtection="1">
      <alignment horizontal="center" vertical="center"/>
      <protection locked="0"/>
    </xf>
    <xf numFmtId="9" fontId="9" fillId="2" borderId="0" xfId="0" applyNumberFormat="1" applyFont="1" applyFill="1" applyBorder="1" applyAlignment="1" applyProtection="1">
      <alignment horizontal="center" vertical="center"/>
      <protection locked="0"/>
    </xf>
    <xf numFmtId="164" fontId="7" fillId="2" borderId="0" xfId="2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vertical="center"/>
    </xf>
    <xf numFmtId="0" fontId="6" fillId="0" borderId="0" xfId="0" applyNumberFormat="1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center" vertical="center"/>
    </xf>
    <xf numFmtId="0" fontId="10" fillId="0" borderId="0" xfId="0" applyNumberFormat="1" applyFont="1" applyBorder="1" applyAlignment="1" applyProtection="1">
      <alignment vertical="center"/>
    </xf>
    <xf numFmtId="0" fontId="9" fillId="0" borderId="0" xfId="0" applyFont="1" applyAlignment="1" applyProtection="1">
      <alignment horizontal="right" vertical="center" wrapText="1"/>
    </xf>
    <xf numFmtId="9" fontId="9" fillId="0" borderId="0" xfId="0" applyNumberFormat="1" applyFont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/>
    </xf>
    <xf numFmtId="8" fontId="9" fillId="0" borderId="0" xfId="4" applyNumberFormat="1" applyFont="1" applyBorder="1" applyAlignment="1" applyProtection="1">
      <alignment horizontal="center" vertical="center"/>
    </xf>
    <xf numFmtId="40" fontId="7" fillId="0" borderId="0" xfId="0" applyNumberFormat="1" applyFont="1" applyBorder="1" applyAlignment="1" applyProtection="1">
      <alignment horizontal="center" vertical="center"/>
    </xf>
    <xf numFmtId="40" fontId="17" fillId="0" borderId="0" xfId="0" applyNumberFormat="1" applyFont="1" applyFill="1" applyBorder="1" applyAlignment="1" applyProtection="1">
      <alignment horizontal="center" vertical="center"/>
    </xf>
    <xf numFmtId="0" fontId="17" fillId="0" borderId="0" xfId="0" applyFont="1" applyAlignment="1" applyProtection="1">
      <alignment vertical="center"/>
    </xf>
    <xf numFmtId="165" fontId="7" fillId="0" borderId="0" xfId="4" applyNumberFormat="1" applyFont="1" applyBorder="1" applyAlignment="1" applyProtection="1">
      <alignment horizontal="center" vertical="center"/>
    </xf>
    <xf numFmtId="165" fontId="7" fillId="0" borderId="0" xfId="4" applyNumberFormat="1" applyFont="1" applyFill="1" applyBorder="1" applyAlignment="1" applyProtection="1">
      <alignment horizontal="center" vertical="center"/>
    </xf>
    <xf numFmtId="0" fontId="9" fillId="0" borderId="0" xfId="0" applyFont="1" applyAlignment="1" applyProtection="1"/>
    <xf numFmtId="0" fontId="8" fillId="0" borderId="0" xfId="0" applyFont="1" applyAlignment="1" applyProtection="1">
      <alignment vertical="center"/>
    </xf>
    <xf numFmtId="0" fontId="0" fillId="0" borderId="0" xfId="0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14" fillId="0" borderId="0" xfId="0" applyFont="1" applyAlignment="1" applyProtection="1">
      <alignment horizontal="right" vertical="center" wrapText="1"/>
    </xf>
    <xf numFmtId="165" fontId="6" fillId="0" borderId="0" xfId="4" applyNumberFormat="1" applyFont="1" applyFill="1" applyBorder="1" applyAlignment="1" applyProtection="1">
      <alignment horizontal="center" vertical="center"/>
    </xf>
    <xf numFmtId="0" fontId="10" fillId="0" borderId="0" xfId="0" applyFont="1" applyAlignment="1" applyProtection="1">
      <alignment vertical="center" wrapText="1"/>
    </xf>
    <xf numFmtId="8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</xf>
    <xf numFmtId="8" fontId="9" fillId="0" borderId="0" xfId="0" applyNumberFormat="1" applyFont="1" applyAlignment="1" applyProtection="1">
      <alignment vertical="center"/>
    </xf>
    <xf numFmtId="8" fontId="9" fillId="0" borderId="0" xfId="0" applyNumberFormat="1" applyFont="1" applyAlignment="1" applyProtection="1">
      <alignment horizontal="center" vertical="center"/>
    </xf>
    <xf numFmtId="0" fontId="8" fillId="0" borderId="0" xfId="0" applyFont="1" applyAlignment="1" applyProtection="1">
      <alignment vertical="center" wrapText="1"/>
    </xf>
    <xf numFmtId="165" fontId="17" fillId="0" borderId="0" xfId="4" applyNumberFormat="1" applyFont="1" applyBorder="1" applyAlignment="1" applyProtection="1">
      <alignment horizontal="center" vertical="center"/>
    </xf>
    <xf numFmtId="8" fontId="7" fillId="0" borderId="0" xfId="4" applyNumberFormat="1" applyFont="1" applyFill="1" applyBorder="1" applyAlignment="1" applyProtection="1">
      <alignment horizontal="center" vertical="center"/>
    </xf>
    <xf numFmtId="8" fontId="7" fillId="0" borderId="1" xfId="4" applyNumberFormat="1" applyFont="1" applyFill="1" applyBorder="1" applyAlignment="1" applyProtection="1">
      <alignment horizontal="center" vertical="center"/>
    </xf>
    <xf numFmtId="0" fontId="17" fillId="0" borderId="5" xfId="0" applyFont="1" applyBorder="1" applyAlignment="1" applyProtection="1">
      <alignment horizontal="right" vertical="center" wrapText="1"/>
    </xf>
    <xf numFmtId="165" fontId="17" fillId="0" borderId="6" xfId="4" applyNumberFormat="1" applyFont="1" applyBorder="1" applyAlignment="1" applyProtection="1">
      <alignment horizontal="center" vertical="center"/>
    </xf>
    <xf numFmtId="0" fontId="22" fillId="0" borderId="0" xfId="0" applyFont="1" applyAlignment="1" applyProtection="1">
      <alignment horizontal="right" vertical="center" wrapText="1"/>
    </xf>
    <xf numFmtId="8" fontId="23" fillId="0" borderId="0" xfId="0" applyNumberFormat="1" applyFont="1" applyAlignment="1" applyProtection="1">
      <alignment vertical="center"/>
    </xf>
    <xf numFmtId="164" fontId="22" fillId="0" borderId="0" xfId="2" applyNumberFormat="1" applyFont="1" applyFill="1" applyBorder="1" applyAlignment="1" applyProtection="1">
      <alignment horizontal="center" vertical="center"/>
    </xf>
    <xf numFmtId="0" fontId="22" fillId="0" borderId="0" xfId="0" applyFont="1" applyAlignment="1" applyProtection="1">
      <alignment vertical="center"/>
    </xf>
    <xf numFmtId="0" fontId="16" fillId="0" borderId="2" xfId="0" applyFont="1" applyBorder="1" applyAlignment="1" applyProtection="1">
      <alignment horizontal="left" wrapText="1"/>
    </xf>
    <xf numFmtId="0" fontId="19" fillId="0" borderId="3" xfId="0" applyFont="1" applyBorder="1" applyAlignment="1" applyProtection="1">
      <alignment horizontal="center"/>
    </xf>
    <xf numFmtId="0" fontId="21" fillId="0" borderId="3" xfId="0" applyNumberFormat="1" applyFont="1" applyBorder="1" applyAlignment="1" applyProtection="1">
      <alignment horizontal="center"/>
    </xf>
    <xf numFmtId="0" fontId="21" fillId="0" borderId="4" xfId="0" applyNumberFormat="1" applyFont="1" applyBorder="1" applyAlignment="1" applyProtection="1">
      <alignment horizontal="center"/>
    </xf>
    <xf numFmtId="0" fontId="17" fillId="0" borderId="0" xfId="0" applyFont="1" applyBorder="1" applyAlignment="1" applyProtection="1">
      <alignment vertical="center"/>
    </xf>
    <xf numFmtId="8" fontId="7" fillId="0" borderId="6" xfId="4" applyNumberFormat="1" applyFont="1" applyFill="1" applyBorder="1" applyAlignment="1" applyProtection="1">
      <alignment horizontal="center" vertical="center"/>
    </xf>
    <xf numFmtId="0" fontId="7" fillId="0" borderId="5" xfId="0" applyFont="1" applyBorder="1" applyAlignment="1" applyProtection="1">
      <alignment horizontal="right" vertical="center" wrapText="1"/>
    </xf>
    <xf numFmtId="0" fontId="18" fillId="0" borderId="5" xfId="0" applyFont="1" applyBorder="1" applyAlignment="1" applyProtection="1">
      <alignment horizontal="right" vertical="center" wrapText="1"/>
    </xf>
    <xf numFmtId="0" fontId="22" fillId="0" borderId="7" xfId="0" applyFont="1" applyBorder="1" applyAlignment="1" applyProtection="1">
      <alignment horizontal="right" wrapText="1"/>
    </xf>
    <xf numFmtId="40" fontId="22" fillId="0" borderId="8" xfId="0" applyNumberFormat="1" applyFont="1" applyBorder="1" applyAlignment="1" applyProtection="1">
      <alignment horizontal="center"/>
    </xf>
    <xf numFmtId="8" fontId="22" fillId="0" borderId="8" xfId="4" applyNumberFormat="1" applyFont="1" applyBorder="1" applyAlignment="1" applyProtection="1">
      <alignment horizontal="center"/>
    </xf>
    <xf numFmtId="8" fontId="22" fillId="0" borderId="10" xfId="4" applyNumberFormat="1" applyFont="1" applyBorder="1" applyAlignment="1" applyProtection="1">
      <alignment horizontal="center"/>
    </xf>
    <xf numFmtId="0" fontId="9" fillId="0" borderId="3" xfId="0" applyFont="1" applyBorder="1" applyAlignment="1" applyProtection="1">
      <alignment vertical="center"/>
    </xf>
    <xf numFmtId="0" fontId="6" fillId="0" borderId="3" xfId="0" applyNumberFormat="1" applyFont="1" applyBorder="1" applyAlignment="1" applyProtection="1">
      <alignment horizontal="center" vertical="center"/>
    </xf>
    <xf numFmtId="0" fontId="10" fillId="0" borderId="3" xfId="0" applyFont="1" applyBorder="1" applyAlignment="1" applyProtection="1">
      <alignment horizontal="center" vertical="center"/>
    </xf>
    <xf numFmtId="0" fontId="10" fillId="0" borderId="4" xfId="0" applyFont="1" applyBorder="1" applyAlignment="1" applyProtection="1">
      <alignment horizontal="center" vertical="center"/>
    </xf>
    <xf numFmtId="0" fontId="9" fillId="0" borderId="5" xfId="0" applyFont="1" applyBorder="1" applyAlignment="1" applyProtection="1">
      <alignment horizontal="right" vertical="center" wrapText="1"/>
    </xf>
    <xf numFmtId="0" fontId="10" fillId="0" borderId="0" xfId="0" applyFont="1" applyBorder="1" applyAlignment="1" applyProtection="1">
      <alignment horizontal="right" vertical="center"/>
    </xf>
    <xf numFmtId="9" fontId="9" fillId="0" borderId="6" xfId="0" applyNumberFormat="1" applyFont="1" applyBorder="1" applyAlignment="1" applyProtection="1">
      <alignment horizontal="center" vertical="center"/>
    </xf>
    <xf numFmtId="8" fontId="9" fillId="0" borderId="6" xfId="4" applyNumberFormat="1" applyFont="1" applyBorder="1" applyAlignment="1" applyProtection="1">
      <alignment horizontal="center" vertical="center"/>
    </xf>
    <xf numFmtId="0" fontId="14" fillId="0" borderId="5" xfId="0" applyFont="1" applyBorder="1" applyAlignment="1" applyProtection="1">
      <alignment horizontal="center" vertical="center" wrapText="1"/>
    </xf>
    <xf numFmtId="0" fontId="9" fillId="0" borderId="0" xfId="0" applyFont="1" applyBorder="1" applyAlignment="1" applyProtection="1">
      <alignment vertical="center"/>
    </xf>
    <xf numFmtId="8" fontId="7" fillId="0" borderId="0" xfId="4" applyNumberFormat="1" applyFont="1" applyBorder="1" applyAlignment="1" applyProtection="1">
      <alignment horizontal="center" vertical="center"/>
    </xf>
    <xf numFmtId="8" fontId="7" fillId="0" borderId="6" xfId="4" applyNumberFormat="1" applyFont="1" applyBorder="1" applyAlignment="1" applyProtection="1">
      <alignment horizontal="center" vertical="center"/>
    </xf>
    <xf numFmtId="10" fontId="7" fillId="2" borderId="12" xfId="0" applyNumberFormat="1" applyFont="1" applyFill="1" applyBorder="1" applyAlignment="1" applyProtection="1">
      <alignment horizontal="center"/>
      <protection locked="0"/>
    </xf>
    <xf numFmtId="8" fontId="6" fillId="0" borderId="9" xfId="4" applyNumberFormat="1" applyFont="1" applyFill="1" applyBorder="1" applyAlignment="1" applyProtection="1">
      <alignment horizontal="center" vertical="center"/>
    </xf>
    <xf numFmtId="8" fontId="6" fillId="0" borderId="6" xfId="4" applyNumberFormat="1" applyFont="1" applyFill="1" applyBorder="1" applyAlignment="1" applyProtection="1">
      <alignment horizontal="center" vertical="center"/>
    </xf>
    <xf numFmtId="8" fontId="25" fillId="4" borderId="10" xfId="4" applyNumberFormat="1" applyFont="1" applyFill="1" applyBorder="1" applyAlignment="1" applyProtection="1">
      <alignment horizontal="center" vertical="center"/>
    </xf>
    <xf numFmtId="8" fontId="24" fillId="3" borderId="12" xfId="4" applyNumberFormat="1" applyFont="1" applyFill="1" applyBorder="1" applyAlignment="1" applyProtection="1">
      <alignment horizontal="center"/>
    </xf>
    <xf numFmtId="8" fontId="24" fillId="3" borderId="13" xfId="4" applyNumberFormat="1" applyFont="1" applyFill="1" applyBorder="1" applyAlignment="1" applyProtection="1">
      <alignment horizontal="center"/>
    </xf>
    <xf numFmtId="8" fontId="24" fillId="3" borderId="8" xfId="4" applyNumberFormat="1" applyFont="1" applyFill="1" applyBorder="1" applyAlignment="1" applyProtection="1">
      <alignment horizontal="center" vertical="center"/>
    </xf>
    <xf numFmtId="0" fontId="18" fillId="3" borderId="11" xfId="0" applyFont="1" applyFill="1" applyBorder="1" applyAlignment="1" applyProtection="1">
      <alignment horizontal="right" wrapText="1"/>
    </xf>
    <xf numFmtId="0" fontId="18" fillId="3" borderId="7" xfId="0" applyFont="1" applyFill="1" applyBorder="1" applyAlignment="1" applyProtection="1">
      <alignment horizontal="right" vertical="center" wrapText="1"/>
    </xf>
    <xf numFmtId="10" fontId="7" fillId="3" borderId="8" xfId="0" applyNumberFormat="1" applyFont="1" applyFill="1" applyBorder="1" applyAlignment="1" applyProtection="1">
      <alignment horizontal="center" vertical="center"/>
    </xf>
    <xf numFmtId="164" fontId="23" fillId="0" borderId="0" xfId="2" applyNumberFormat="1" applyFont="1" applyFill="1" applyBorder="1" applyAlignment="1" applyProtection="1">
      <alignment horizontal="center" vertical="center"/>
    </xf>
    <xf numFmtId="0" fontId="19" fillId="0" borderId="0" xfId="0" applyFont="1" applyBorder="1" applyAlignment="1" applyProtection="1">
      <alignment horizontal="center"/>
    </xf>
    <xf numFmtId="164" fontId="7" fillId="0" borderId="0" xfId="2" applyNumberFormat="1" applyFont="1" applyBorder="1" applyAlignment="1" applyProtection="1">
      <alignment horizontal="center" vertical="center"/>
    </xf>
    <xf numFmtId="164" fontId="9" fillId="0" borderId="6" xfId="0" applyNumberFormat="1" applyFont="1" applyBorder="1" applyAlignment="1" applyProtection="1">
      <alignment horizontal="center" vertical="center"/>
    </xf>
    <xf numFmtId="8" fontId="9" fillId="0" borderId="0" xfId="0" applyNumberFormat="1" applyFont="1" applyAlignment="1" applyProtection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left" wrapText="1"/>
    </xf>
    <xf numFmtId="0" fontId="27" fillId="0" borderId="0" xfId="0" applyFont="1" applyAlignment="1"/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/>
    <xf numFmtId="0" fontId="3" fillId="0" borderId="0" xfId="0" applyFont="1" applyAlignment="1">
      <alignment horizontal="left" wrapText="1" indent="1"/>
    </xf>
    <xf numFmtId="0" fontId="3" fillId="0" borderId="0" xfId="0" applyFont="1" applyAlignment="1">
      <alignment horizontal="left" wrapText="1" indent="2"/>
    </xf>
    <xf numFmtId="166" fontId="0" fillId="0" borderId="0" xfId="0" applyNumberFormat="1"/>
    <xf numFmtId="0" fontId="18" fillId="0" borderId="5" xfId="0" applyFont="1" applyFill="1" applyBorder="1" applyAlignment="1" applyProtection="1">
      <alignment horizontal="right" vertical="center" wrapText="1"/>
    </xf>
    <xf numFmtId="8" fontId="9" fillId="0" borderId="0" xfId="4" applyNumberFormat="1" applyFont="1" applyFill="1" applyBorder="1" applyAlignment="1" applyProtection="1">
      <alignment horizontal="center" vertical="center"/>
    </xf>
    <xf numFmtId="0" fontId="9" fillId="0" borderId="0" xfId="0" applyFont="1" applyFill="1" applyAlignment="1" applyProtection="1">
      <alignment vertic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 wrapText="1" indent="1"/>
    </xf>
    <xf numFmtId="8" fontId="9" fillId="0" borderId="6" xfId="4" applyNumberFormat="1" applyFont="1" applyFill="1" applyBorder="1" applyAlignment="1" applyProtection="1">
      <alignment horizontal="center" vertical="center"/>
    </xf>
    <xf numFmtId="0" fontId="17" fillId="0" borderId="7" xfId="0" applyFont="1" applyBorder="1" applyAlignment="1" applyProtection="1">
      <alignment horizontal="right" vertical="center" wrapText="1"/>
    </xf>
    <xf numFmtId="0" fontId="9" fillId="0" borderId="8" xfId="0" applyFont="1" applyBorder="1" applyAlignment="1" applyProtection="1">
      <alignment horizontal="center" vertical="center"/>
    </xf>
    <xf numFmtId="8" fontId="7" fillId="0" borderId="14" xfId="4" applyNumberFormat="1" applyFont="1" applyFill="1" applyBorder="1" applyAlignment="1" applyProtection="1">
      <alignment horizontal="center" vertical="center"/>
    </xf>
    <xf numFmtId="8" fontId="7" fillId="0" borderId="15" xfId="4" applyNumberFormat="1" applyFont="1" applyFill="1" applyBorder="1" applyAlignment="1" applyProtection="1">
      <alignment horizontal="center" vertical="center"/>
    </xf>
    <xf numFmtId="165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2" applyNumberFormat="1" applyFont="1" applyFill="1" applyBorder="1" applyAlignment="1" applyProtection="1">
      <alignment horizontal="center" vertical="center"/>
    </xf>
    <xf numFmtId="0" fontId="7" fillId="0" borderId="6" xfId="2" applyNumberFormat="1" applyFont="1" applyFill="1" applyBorder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 wrapText="1"/>
    </xf>
  </cellXfs>
  <cellStyles count="5">
    <cellStyle name="Comma 2" xfId="1"/>
    <cellStyle name="Currency" xfId="4" builtinId="4"/>
    <cellStyle name="Normal" xfId="0" builtinId="0"/>
    <cellStyle name="Percent" xfId="2" builtinId="5"/>
    <cellStyle name="Percent 2" xfId="3"/>
  </cellStyles>
  <dxfs count="3">
    <dxf>
      <font>
        <b val="0"/>
        <i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 val="0"/>
        <i/>
      </font>
      <border>
        <left style="thin">
          <color rgb="FF45D731"/>
        </left>
        <right style="thin">
          <color rgb="FF45D731"/>
        </right>
        <top style="thin">
          <color rgb="FF45D731"/>
        </top>
        <bottom style="thin">
          <color rgb="FF45D731"/>
        </bottom>
        <vertical/>
        <horizontal/>
      </border>
    </dxf>
    <dxf>
      <font>
        <strike/>
        <color rgb="FF00B0F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6FF33"/>
      <color rgb="FF33AE22"/>
      <color rgb="FF33CC33"/>
      <color rgb="FFFD6E5F"/>
      <color rgb="FFFFCC99"/>
      <color rgb="FF45D731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453488</xdr:colOff>
      <xdr:row>1</xdr:row>
      <xdr:rowOff>106135</xdr:rowOff>
    </xdr:from>
    <xdr:to>
      <xdr:col>9</xdr:col>
      <xdr:colOff>453487</xdr:colOff>
      <xdr:row>8</xdr:row>
      <xdr:rowOff>144235</xdr:rowOff>
    </xdr:to>
    <xdr:sp macro="" textlink="">
      <xdr:nvSpPr>
        <xdr:cNvPr id="2" name="Flowchart: Predefined Process 1"/>
        <xdr:cNvSpPr/>
      </xdr:nvSpPr>
      <xdr:spPr>
        <a:xfrm>
          <a:off x="3515095" y="2392135"/>
          <a:ext cx="3673928" cy="1371600"/>
        </a:xfrm>
        <a:prstGeom prst="flowChartPredefinedProcess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200" b="1" u="sng">
              <a:solidFill>
                <a:schemeClr val="tx1"/>
              </a:solidFill>
            </a:rPr>
            <a:t>Enter </a:t>
          </a:r>
          <a:r>
            <a:rPr lang="en-US" sz="1200" b="1" u="sng">
              <a:solidFill>
                <a:srgbClr val="0070C0"/>
              </a:solidFill>
            </a:rPr>
            <a:t>Trading Account </a:t>
          </a:r>
          <a:r>
            <a:rPr lang="en-US" sz="1200" b="1" u="sng">
              <a:solidFill>
                <a:schemeClr val="tx1"/>
              </a:solidFill>
            </a:rPr>
            <a:t>Info</a:t>
          </a:r>
          <a:r>
            <a:rPr lang="en-US" sz="1200" u="sng">
              <a:solidFill>
                <a:schemeClr val="tx1"/>
              </a:solidFill>
              <a:effectLst>
                <a:outerShdw blurRad="38100" dist="38100" dir="2700000" algn="tl">
                  <a:srgbClr val="000000">
                    <a:alpha val="43137"/>
                  </a:srgbClr>
                </a:outerShdw>
              </a:effectLst>
            </a:rPr>
            <a:t> </a:t>
          </a:r>
        </a:p>
        <a:p>
          <a:pPr algn="ctr"/>
          <a:r>
            <a:rPr lang="en-US" sz="1100">
              <a:solidFill>
                <a:schemeClr val="tx1"/>
              </a:solidFill>
            </a:rPr>
            <a:t>(</a:t>
          </a:r>
          <a:r>
            <a:rPr lang="en-US" sz="1100">
              <a:solidFill>
                <a:schemeClr val="tx1"/>
              </a:solidFill>
              <a:highlight>
                <a:srgbClr val="FFFF00"/>
              </a:highlight>
            </a:rPr>
            <a:t>highlighted yellow </a:t>
          </a:r>
          <a:r>
            <a:rPr lang="en-US" sz="1100">
              <a:solidFill>
                <a:schemeClr val="tx1"/>
              </a:solidFill>
            </a:rPr>
            <a:t>in the January column</a:t>
          </a:r>
          <a:r>
            <a:rPr lang="en-US" sz="1100">
              <a:solidFill>
                <a:schemeClr val="tx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)</a:t>
          </a:r>
        </a:p>
        <a:p>
          <a:pPr marL="166688" indent="-166688">
            <a:buFont typeface="Arial" panose="020B0604020202020204" pitchFamily="34" charset="0"/>
            <a:buChar char="•"/>
          </a:pPr>
          <a:r>
            <a:rPr lang="en-US" sz="1200">
              <a:solidFill>
                <a:schemeClr val="tx1"/>
              </a:solidFill>
            </a:rPr>
            <a:t>Balance ($) &gt; </a:t>
          </a:r>
          <a:r>
            <a:rPr lang="en-US" sz="1200" kern="1200">
              <a:solidFill>
                <a:srgbClr val="0070C0"/>
              </a:solidFill>
              <a:latin typeface="+mn-lt"/>
              <a:ea typeface="+mn-ea"/>
              <a:cs typeface="+mn-cs"/>
            </a:rPr>
            <a:t>Re-Fund Account</a:t>
          </a:r>
          <a:endParaRPr lang="en-US" sz="1100" kern="1200">
            <a:solidFill>
              <a:srgbClr val="0070C0"/>
            </a:solidFill>
            <a:latin typeface="+mn-lt"/>
            <a:ea typeface="+mn-ea"/>
            <a:cs typeface="+mn-cs"/>
          </a:endParaRPr>
        </a:p>
        <a:p>
          <a:pPr marL="166688" indent="-166688">
            <a:buFont typeface="Arial" panose="020B0604020202020204" pitchFamily="34" charset="0"/>
            <a:buChar char="•"/>
          </a:pPr>
          <a:r>
            <a:rPr lang="en-US" sz="1200">
              <a:solidFill>
                <a:schemeClr val="tx1"/>
              </a:solidFill>
            </a:rPr>
            <a:t>Target Profit per Plan (%)</a:t>
          </a:r>
        </a:p>
        <a:p>
          <a:pPr marL="166688" indent="-166688">
            <a:buFont typeface="Arial" panose="020B0604020202020204" pitchFamily="34" charset="0"/>
            <a:buChar char="•"/>
          </a:pPr>
          <a:r>
            <a:rPr lang="en-US" sz="1200">
              <a:solidFill>
                <a:schemeClr val="tx1"/>
              </a:solidFill>
            </a:rPr>
            <a:t>Max Loss per Plan (%)</a:t>
          </a:r>
        </a:p>
        <a:p>
          <a:r>
            <a:rPr lang="en-US" sz="1200">
              <a:solidFill>
                <a:schemeClr val="tx1"/>
              </a:solidFill>
            </a:rPr>
            <a:t> </a:t>
          </a:r>
          <a:endParaRPr lang="en-US" sz="1000">
            <a:solidFill>
              <a:schemeClr val="tx1"/>
            </a:solidFill>
          </a:endParaRPr>
        </a:p>
        <a:p>
          <a:r>
            <a:rPr lang="en-US" sz="1200">
              <a:solidFill>
                <a:schemeClr val="tx1"/>
              </a:solidFill>
            </a:rPr>
            <a:t>Plus the </a:t>
          </a:r>
          <a:r>
            <a:rPr lang="en-US" sz="1200">
              <a:solidFill>
                <a:srgbClr val="FF0000"/>
              </a:solidFill>
            </a:rPr>
            <a:t>Monthly Tax </a:t>
          </a:r>
          <a:r>
            <a:rPr lang="en-US" sz="1200">
              <a:solidFill>
                <a:schemeClr val="tx1"/>
              </a:solidFill>
            </a:rPr>
            <a:t>(%) </a:t>
          </a:r>
        </a:p>
      </xdr:txBody>
    </xdr:sp>
    <xdr:clientData/>
  </xdr:twoCellAnchor>
  <xdr:twoCellAnchor>
    <xdr:from>
      <xdr:col>3</xdr:col>
      <xdr:colOff>453488</xdr:colOff>
      <xdr:row>19</xdr:row>
      <xdr:rowOff>166985</xdr:rowOff>
    </xdr:from>
    <xdr:to>
      <xdr:col>9</xdr:col>
      <xdr:colOff>453487</xdr:colOff>
      <xdr:row>24</xdr:row>
      <xdr:rowOff>26482</xdr:rowOff>
    </xdr:to>
    <xdr:sp macro="" textlink="">
      <xdr:nvSpPr>
        <xdr:cNvPr id="3" name="Flowchart: Predefined Process 2"/>
        <xdr:cNvSpPr/>
      </xdr:nvSpPr>
      <xdr:spPr>
        <a:xfrm>
          <a:off x="3515095" y="5881985"/>
          <a:ext cx="3673928" cy="811997"/>
        </a:xfrm>
        <a:prstGeom prst="flowChartPredefinedProcess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200" b="1" u="sng">
              <a:solidFill>
                <a:schemeClr val="tx1"/>
              </a:solidFill>
            </a:rPr>
            <a:t>Enter </a:t>
          </a:r>
          <a:r>
            <a:rPr lang="en-US" sz="1200" b="1" u="sng">
              <a:solidFill>
                <a:srgbClr val="0070C0"/>
              </a:solidFill>
            </a:rPr>
            <a:t>Re-Fund Account </a:t>
          </a:r>
          <a:r>
            <a:rPr lang="en-US" sz="1200" b="1" u="sng">
              <a:solidFill>
                <a:schemeClr val="tx1"/>
              </a:solidFill>
            </a:rPr>
            <a:t>Info</a:t>
          </a:r>
          <a:r>
            <a:rPr lang="en-US" sz="1200" u="sng">
              <a:solidFill>
                <a:schemeClr val="tx1"/>
              </a:solidFill>
              <a:effectLst>
                <a:outerShdw blurRad="38100" dist="38100" dir="2700000" algn="tl">
                  <a:srgbClr val="000000">
                    <a:alpha val="43137"/>
                  </a:srgbClr>
                </a:outerShdw>
              </a:effectLst>
            </a:rPr>
            <a:t> </a:t>
          </a:r>
        </a:p>
        <a:p>
          <a:pPr algn="ctr"/>
          <a:r>
            <a:rPr lang="en-US" sz="1100">
              <a:solidFill>
                <a:schemeClr val="tx1"/>
              </a:solidFill>
            </a:rPr>
            <a:t>(</a:t>
          </a:r>
          <a:r>
            <a:rPr lang="en-US" sz="1100">
              <a:solidFill>
                <a:schemeClr val="tx1"/>
              </a:solidFill>
              <a:highlight>
                <a:srgbClr val="FFFF00"/>
              </a:highlight>
            </a:rPr>
            <a:t>highlighted yellow </a:t>
          </a:r>
          <a:r>
            <a:rPr lang="en-US" sz="1100">
              <a:solidFill>
                <a:schemeClr val="tx1"/>
              </a:solidFill>
            </a:rPr>
            <a:t>in the January column</a:t>
          </a:r>
          <a:r>
            <a:rPr lang="en-US" sz="1100">
              <a:solidFill>
                <a:schemeClr val="tx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)</a:t>
          </a:r>
        </a:p>
        <a:p>
          <a:pPr marL="166688" indent="-161925">
            <a:buFont typeface="Arial" panose="020B0604020202020204" pitchFamily="34" charset="0"/>
            <a:buChar char="•"/>
          </a:pPr>
          <a:r>
            <a:rPr lang="en-US" sz="1200" b="1">
              <a:solidFill>
                <a:schemeClr val="tx1"/>
              </a:solidFill>
            </a:rPr>
            <a:t>Starting </a:t>
          </a:r>
          <a:r>
            <a:rPr lang="en-US" sz="1200">
              <a:solidFill>
                <a:schemeClr val="tx1"/>
              </a:solidFill>
            </a:rPr>
            <a:t>Balance ($)</a:t>
          </a:r>
        </a:p>
      </xdr:txBody>
    </xdr:sp>
    <xdr:clientData/>
  </xdr:twoCellAnchor>
  <xdr:twoCellAnchor>
    <xdr:from>
      <xdr:col>4</xdr:col>
      <xdr:colOff>69766</xdr:colOff>
      <xdr:row>10</xdr:row>
      <xdr:rowOff>90840</xdr:rowOff>
    </xdr:from>
    <xdr:to>
      <xdr:col>9</xdr:col>
      <xdr:colOff>224887</xdr:colOff>
      <xdr:row>18</xdr:row>
      <xdr:rowOff>29880</xdr:rowOff>
    </xdr:to>
    <xdr:sp macro="" textlink="">
      <xdr:nvSpPr>
        <xdr:cNvPr id="4" name="Flowchart: Decision 3"/>
        <xdr:cNvSpPr/>
      </xdr:nvSpPr>
      <xdr:spPr>
        <a:xfrm>
          <a:off x="3743695" y="4091340"/>
          <a:ext cx="3216728" cy="1463040"/>
        </a:xfrm>
        <a:prstGeom prst="flowChartDecision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100">
              <a:solidFill>
                <a:schemeClr val="tx1"/>
              </a:solidFill>
            </a:rPr>
            <a:t>Is </a:t>
          </a:r>
          <a:r>
            <a:rPr lang="en-US" sz="1100">
              <a:solidFill>
                <a:srgbClr val="0070C0"/>
              </a:solidFill>
            </a:rPr>
            <a:t>Trading Account </a:t>
          </a:r>
          <a:r>
            <a:rPr lang="en-US" sz="1100">
              <a:solidFill>
                <a:schemeClr val="tx1"/>
              </a:solidFill>
            </a:rPr>
            <a:t>January Balance less than </a:t>
          </a:r>
          <a:r>
            <a:rPr lang="en-US" sz="1100">
              <a:solidFill>
                <a:srgbClr val="0070C0"/>
              </a:solidFill>
            </a:rPr>
            <a:t>Re-Fund Account </a:t>
          </a:r>
          <a:r>
            <a:rPr lang="en-US" sz="1100">
              <a:solidFill>
                <a:schemeClr val="tx1"/>
              </a:solidFill>
            </a:rPr>
            <a:t>January </a:t>
          </a:r>
          <a:r>
            <a:rPr lang="en-US" sz="1100" b="1">
              <a:solidFill>
                <a:schemeClr val="tx1"/>
              </a:solidFill>
            </a:rPr>
            <a:t>Starting</a:t>
          </a:r>
          <a:r>
            <a:rPr lang="en-US" sz="1100">
              <a:solidFill>
                <a:schemeClr val="tx1"/>
              </a:solidFill>
            </a:rPr>
            <a:t> Balance?</a:t>
          </a:r>
        </a:p>
      </xdr:txBody>
    </xdr:sp>
    <xdr:clientData/>
  </xdr:twoCellAnchor>
  <xdr:twoCellAnchor>
    <xdr:from>
      <xdr:col>4</xdr:col>
      <xdr:colOff>69766</xdr:colOff>
      <xdr:row>25</xdr:row>
      <xdr:rowOff>163587</xdr:rowOff>
    </xdr:from>
    <xdr:to>
      <xdr:col>9</xdr:col>
      <xdr:colOff>224887</xdr:colOff>
      <xdr:row>33</xdr:row>
      <xdr:rowOff>102627</xdr:rowOff>
    </xdr:to>
    <xdr:sp macro="" textlink="">
      <xdr:nvSpPr>
        <xdr:cNvPr id="5" name="Flowchart: Decision 4"/>
        <xdr:cNvSpPr/>
      </xdr:nvSpPr>
      <xdr:spPr>
        <a:xfrm>
          <a:off x="3743695" y="7021587"/>
          <a:ext cx="3216728" cy="1463040"/>
        </a:xfrm>
        <a:prstGeom prst="flowChartDecision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100">
              <a:solidFill>
                <a:schemeClr val="tx1"/>
              </a:solidFill>
            </a:rPr>
            <a:t>Is </a:t>
          </a:r>
          <a:r>
            <a:rPr lang="en-US" sz="1100">
              <a:solidFill>
                <a:srgbClr val="0070C0"/>
              </a:solidFill>
            </a:rPr>
            <a:t>Re-Fund Account </a:t>
          </a:r>
          <a:r>
            <a:rPr lang="en-US" sz="1100">
              <a:solidFill>
                <a:schemeClr val="tx1"/>
              </a:solidFill>
            </a:rPr>
            <a:t>January </a:t>
          </a:r>
          <a:r>
            <a:rPr lang="en-US" sz="1100" b="1">
              <a:solidFill>
                <a:schemeClr val="tx1"/>
              </a:solidFill>
            </a:rPr>
            <a:t>Starting</a:t>
          </a:r>
          <a:r>
            <a:rPr lang="en-US" sz="1100">
              <a:solidFill>
                <a:schemeClr val="tx1"/>
              </a:solidFill>
            </a:rPr>
            <a:t> Balance greater than </a:t>
          </a:r>
          <a:r>
            <a:rPr lang="en-US" sz="1100">
              <a:solidFill>
                <a:srgbClr val="0070C0"/>
              </a:solidFill>
            </a:rPr>
            <a:t>Trading Account </a:t>
          </a:r>
          <a:r>
            <a:rPr lang="en-US" sz="1100">
              <a:solidFill>
                <a:schemeClr val="tx1"/>
              </a:solidFill>
            </a:rPr>
            <a:t>January Balance?</a:t>
          </a:r>
        </a:p>
      </xdr:txBody>
    </xdr:sp>
    <xdr:clientData/>
  </xdr:twoCellAnchor>
  <xdr:twoCellAnchor>
    <xdr:from>
      <xdr:col>3</xdr:col>
      <xdr:colOff>453488</xdr:colOff>
      <xdr:row>35</xdr:row>
      <xdr:rowOff>49234</xdr:rowOff>
    </xdr:from>
    <xdr:to>
      <xdr:col>9</xdr:col>
      <xdr:colOff>453487</xdr:colOff>
      <xdr:row>42</xdr:row>
      <xdr:rowOff>87334</xdr:rowOff>
    </xdr:to>
    <xdr:sp macro="" textlink="">
      <xdr:nvSpPr>
        <xdr:cNvPr id="6" name="Flowchart: Predefined Process 5"/>
        <xdr:cNvSpPr/>
      </xdr:nvSpPr>
      <xdr:spPr>
        <a:xfrm>
          <a:off x="3515095" y="6716734"/>
          <a:ext cx="3673928" cy="1371600"/>
        </a:xfrm>
        <a:prstGeom prst="flowChartPredefinedProcess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200" b="1" u="sng">
              <a:solidFill>
                <a:schemeClr val="tx1"/>
              </a:solidFill>
            </a:rPr>
            <a:t>Enter </a:t>
          </a:r>
          <a:r>
            <a:rPr lang="en-US" sz="1200" b="1" u="sng">
              <a:solidFill>
                <a:srgbClr val="0070C0"/>
              </a:solidFill>
            </a:rPr>
            <a:t>Draw Account </a:t>
          </a:r>
          <a:r>
            <a:rPr lang="en-US" sz="1200" b="1" u="sng">
              <a:solidFill>
                <a:schemeClr val="tx1"/>
              </a:solidFill>
            </a:rPr>
            <a:t>Info</a:t>
          </a:r>
          <a:r>
            <a:rPr lang="en-US" sz="1200" u="sng">
              <a:solidFill>
                <a:schemeClr val="tx1"/>
              </a:solidFill>
              <a:effectLst>
                <a:outerShdw blurRad="38100" dist="38100" dir="2700000" algn="tl">
                  <a:srgbClr val="000000">
                    <a:alpha val="43137"/>
                  </a:srgbClr>
                </a:outerShdw>
              </a:effectLst>
            </a:rPr>
            <a:t> </a:t>
          </a:r>
        </a:p>
        <a:p>
          <a:pPr algn="ctr"/>
          <a:r>
            <a:rPr lang="en-US" sz="1100">
              <a:solidFill>
                <a:schemeClr val="tx1"/>
              </a:solidFill>
            </a:rPr>
            <a:t>(</a:t>
          </a:r>
          <a:r>
            <a:rPr lang="en-US" sz="1100">
              <a:solidFill>
                <a:schemeClr val="tx1"/>
              </a:solidFill>
              <a:highlight>
                <a:srgbClr val="FFFF00"/>
              </a:highlight>
            </a:rPr>
            <a:t>highlighted yellow </a:t>
          </a:r>
          <a:r>
            <a:rPr lang="en-US" sz="1100">
              <a:solidFill>
                <a:schemeClr val="tx1"/>
              </a:solidFill>
            </a:rPr>
            <a:t>in the January column</a:t>
          </a:r>
          <a:r>
            <a:rPr lang="en-US" sz="1100">
              <a:solidFill>
                <a:schemeClr val="tx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)</a:t>
          </a:r>
        </a:p>
        <a:p>
          <a:pPr marL="171450" indent="-171450">
            <a:buFont typeface="Arial" panose="020B0604020202020204" pitchFamily="34" charset="0"/>
            <a:buChar char="•"/>
          </a:pPr>
          <a:r>
            <a:rPr lang="en-US" sz="1200" b="1">
              <a:solidFill>
                <a:schemeClr val="tx1"/>
              </a:solidFill>
            </a:rPr>
            <a:t>Starting </a:t>
          </a:r>
          <a:r>
            <a:rPr lang="en-US" sz="1200">
              <a:solidFill>
                <a:schemeClr val="tx1"/>
              </a:solidFill>
            </a:rPr>
            <a:t>Balance ($)</a:t>
          </a:r>
        </a:p>
        <a:p>
          <a:r>
            <a:rPr lang="en-US" sz="1200">
              <a:solidFill>
                <a:schemeClr val="tx1"/>
              </a:solidFill>
            </a:rPr>
            <a:t> </a:t>
          </a:r>
          <a:endParaRPr lang="en-US" sz="1000">
            <a:solidFill>
              <a:schemeClr val="tx1"/>
            </a:solidFill>
          </a:endParaRPr>
        </a:p>
        <a:p>
          <a:r>
            <a:rPr lang="en-US" sz="1200">
              <a:solidFill>
                <a:schemeClr val="tx1"/>
              </a:solidFill>
            </a:rPr>
            <a:t>Plus </a:t>
          </a:r>
        </a:p>
        <a:p>
          <a:pPr marL="171450" indent="-171450">
            <a:buFont typeface="Arial" panose="020B0604020202020204" pitchFamily="34" charset="0"/>
            <a:buChar char="•"/>
          </a:pPr>
          <a:r>
            <a:rPr lang="en-US" sz="1200">
              <a:solidFill>
                <a:srgbClr val="FF0000"/>
              </a:solidFill>
            </a:rPr>
            <a:t>Monthly Business Expenses Draw </a:t>
          </a:r>
          <a:r>
            <a:rPr lang="en-US" sz="1200">
              <a:solidFill>
                <a:schemeClr val="tx1"/>
              </a:solidFill>
            </a:rPr>
            <a:t>($) </a:t>
          </a:r>
        </a:p>
        <a:p>
          <a:pPr marL="171450" indent="-171450">
            <a:buFont typeface="Arial" panose="020B0604020202020204" pitchFamily="34" charset="0"/>
            <a:buChar char="•"/>
          </a:pPr>
          <a:r>
            <a:rPr lang="en-US" sz="1200">
              <a:solidFill>
                <a:srgbClr val="FF0000"/>
              </a:solidFill>
            </a:rPr>
            <a:t>Monthly Living Expenses Draw </a:t>
          </a:r>
          <a:r>
            <a:rPr lang="en-US" sz="1200">
              <a:solidFill>
                <a:schemeClr val="tx1"/>
              </a:solidFill>
            </a:rPr>
            <a:t>($)</a:t>
          </a:r>
        </a:p>
      </xdr:txBody>
    </xdr:sp>
    <xdr:clientData/>
  </xdr:twoCellAnchor>
  <xdr:twoCellAnchor>
    <xdr:from>
      <xdr:col>3</xdr:col>
      <xdr:colOff>453488</xdr:colOff>
      <xdr:row>5</xdr:row>
      <xdr:rowOff>29936</xdr:rowOff>
    </xdr:from>
    <xdr:to>
      <xdr:col>4</xdr:col>
      <xdr:colOff>69766</xdr:colOff>
      <xdr:row>14</xdr:row>
      <xdr:rowOff>60361</xdr:rowOff>
    </xdr:to>
    <xdr:cxnSp macro="">
      <xdr:nvCxnSpPr>
        <xdr:cNvPr id="11" name="Connector: Elbow 10"/>
        <xdr:cNvCxnSpPr>
          <a:stCxn id="4" idx="1"/>
          <a:endCxn id="2" idx="1"/>
        </xdr:cNvCxnSpPr>
      </xdr:nvCxnSpPr>
      <xdr:spPr bwMode="auto">
        <a:xfrm rot="10800000">
          <a:off x="3515095" y="3077936"/>
          <a:ext cx="228600" cy="1744925"/>
        </a:xfrm>
        <a:prstGeom prst="bentConnector3">
          <a:avLst>
            <a:gd name="adj1" fmla="val 200000"/>
          </a:avLst>
        </a:prstGeom>
        <a:ln>
          <a:headEnd type="none" w="med" len="med"/>
          <a:tailEnd type="triangle"/>
        </a:ln>
      </xdr:spPr>
      <xdr:style>
        <a:lnRef idx="1">
          <a:schemeClr val="accent5"/>
        </a:lnRef>
        <a:fillRef idx="0">
          <a:schemeClr val="accent5"/>
        </a:fillRef>
        <a:effectRef idx="0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6</xdr:col>
      <xdr:colOff>453488</xdr:colOff>
      <xdr:row>18</xdr:row>
      <xdr:rowOff>29880</xdr:rowOff>
    </xdr:from>
    <xdr:to>
      <xdr:col>6</xdr:col>
      <xdr:colOff>453488</xdr:colOff>
      <xdr:row>19</xdr:row>
      <xdr:rowOff>166985</xdr:rowOff>
    </xdr:to>
    <xdr:cxnSp macro="">
      <xdr:nvCxnSpPr>
        <xdr:cNvPr id="13" name="Straight Arrow Connector 12"/>
        <xdr:cNvCxnSpPr>
          <a:stCxn id="4" idx="2"/>
          <a:endCxn id="3" idx="0"/>
        </xdr:cNvCxnSpPr>
      </xdr:nvCxnSpPr>
      <xdr:spPr bwMode="auto">
        <a:xfrm>
          <a:off x="5352059" y="5554380"/>
          <a:ext cx="0" cy="327605"/>
        </a:xfrm>
        <a:prstGeom prst="straightConnector1">
          <a:avLst/>
        </a:prstGeom>
        <a:ln>
          <a:headEnd type="none" w="med" len="med"/>
          <a:tailEnd type="triangle"/>
        </a:ln>
      </xdr:spPr>
      <xdr:style>
        <a:lnRef idx="1">
          <a:schemeClr val="accent5"/>
        </a:lnRef>
        <a:fillRef idx="0">
          <a:schemeClr val="accent5"/>
        </a:fillRef>
        <a:effectRef idx="0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6</xdr:col>
      <xdr:colOff>453488</xdr:colOff>
      <xdr:row>8</xdr:row>
      <xdr:rowOff>144235</xdr:rowOff>
    </xdr:from>
    <xdr:to>
      <xdr:col>6</xdr:col>
      <xdr:colOff>453488</xdr:colOff>
      <xdr:row>10</xdr:row>
      <xdr:rowOff>90840</xdr:rowOff>
    </xdr:to>
    <xdr:cxnSp macro="">
      <xdr:nvCxnSpPr>
        <xdr:cNvPr id="15" name="Straight Arrow Connector 14"/>
        <xdr:cNvCxnSpPr>
          <a:stCxn id="2" idx="2"/>
          <a:endCxn id="4" idx="0"/>
        </xdr:cNvCxnSpPr>
      </xdr:nvCxnSpPr>
      <xdr:spPr bwMode="auto">
        <a:xfrm>
          <a:off x="5352059" y="3763735"/>
          <a:ext cx="0" cy="327605"/>
        </a:xfrm>
        <a:prstGeom prst="straightConnector1">
          <a:avLst/>
        </a:prstGeom>
        <a:ln>
          <a:headEnd type="none" w="med" len="med"/>
          <a:tailEnd type="triangle"/>
        </a:ln>
      </xdr:spPr>
      <xdr:style>
        <a:lnRef idx="1">
          <a:schemeClr val="accent5"/>
        </a:lnRef>
        <a:fillRef idx="0">
          <a:schemeClr val="accent5"/>
        </a:fillRef>
        <a:effectRef idx="0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6</xdr:col>
      <xdr:colOff>453488</xdr:colOff>
      <xdr:row>24</xdr:row>
      <xdr:rowOff>26482</xdr:rowOff>
    </xdr:from>
    <xdr:to>
      <xdr:col>6</xdr:col>
      <xdr:colOff>453488</xdr:colOff>
      <xdr:row>25</xdr:row>
      <xdr:rowOff>163587</xdr:rowOff>
    </xdr:to>
    <xdr:cxnSp macro="">
      <xdr:nvCxnSpPr>
        <xdr:cNvPr id="17" name="Straight Arrow Connector 16"/>
        <xdr:cNvCxnSpPr>
          <a:stCxn id="3" idx="2"/>
          <a:endCxn id="5" idx="0"/>
        </xdr:cNvCxnSpPr>
      </xdr:nvCxnSpPr>
      <xdr:spPr bwMode="auto">
        <a:xfrm>
          <a:off x="5352059" y="6693982"/>
          <a:ext cx="0" cy="327605"/>
        </a:xfrm>
        <a:prstGeom prst="straightConnector1">
          <a:avLst/>
        </a:prstGeom>
        <a:ln>
          <a:headEnd type="none" w="med" len="med"/>
          <a:tailEnd type="triangle"/>
        </a:ln>
      </xdr:spPr>
      <xdr:style>
        <a:lnRef idx="1">
          <a:schemeClr val="accent5"/>
        </a:lnRef>
        <a:fillRef idx="0">
          <a:schemeClr val="accent5"/>
        </a:fillRef>
        <a:effectRef idx="0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6</xdr:col>
      <xdr:colOff>453488</xdr:colOff>
      <xdr:row>33</xdr:row>
      <xdr:rowOff>102627</xdr:rowOff>
    </xdr:from>
    <xdr:to>
      <xdr:col>6</xdr:col>
      <xdr:colOff>453488</xdr:colOff>
      <xdr:row>35</xdr:row>
      <xdr:rowOff>49234</xdr:rowOff>
    </xdr:to>
    <xdr:cxnSp macro="">
      <xdr:nvCxnSpPr>
        <xdr:cNvPr id="19" name="Straight Arrow Connector 18"/>
        <xdr:cNvCxnSpPr>
          <a:stCxn id="5" idx="2"/>
          <a:endCxn id="6" idx="0"/>
        </xdr:cNvCxnSpPr>
      </xdr:nvCxnSpPr>
      <xdr:spPr bwMode="auto">
        <a:xfrm>
          <a:off x="5352059" y="6389127"/>
          <a:ext cx="0" cy="327607"/>
        </a:xfrm>
        <a:prstGeom prst="straightConnector1">
          <a:avLst/>
        </a:prstGeom>
        <a:ln>
          <a:headEnd type="none" w="med" len="med"/>
          <a:tailEnd type="triangle"/>
        </a:ln>
      </xdr:spPr>
      <xdr:style>
        <a:lnRef idx="1">
          <a:schemeClr val="accent5"/>
        </a:lnRef>
        <a:fillRef idx="0">
          <a:schemeClr val="accent5"/>
        </a:fillRef>
        <a:effectRef idx="0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3</xdr:col>
      <xdr:colOff>453488</xdr:colOff>
      <xdr:row>22</xdr:row>
      <xdr:rowOff>1485</xdr:rowOff>
    </xdr:from>
    <xdr:to>
      <xdr:col>4</xdr:col>
      <xdr:colOff>69766</xdr:colOff>
      <xdr:row>29</xdr:row>
      <xdr:rowOff>133108</xdr:rowOff>
    </xdr:to>
    <xdr:cxnSp macro="">
      <xdr:nvCxnSpPr>
        <xdr:cNvPr id="21" name="Connector: Elbow 20"/>
        <xdr:cNvCxnSpPr>
          <a:stCxn id="5" idx="1"/>
          <a:endCxn id="3" idx="1"/>
        </xdr:cNvCxnSpPr>
      </xdr:nvCxnSpPr>
      <xdr:spPr bwMode="auto">
        <a:xfrm rot="10800000">
          <a:off x="3515095" y="6287985"/>
          <a:ext cx="228600" cy="1465123"/>
        </a:xfrm>
        <a:prstGeom prst="bentConnector3">
          <a:avLst>
            <a:gd name="adj1" fmla="val 200000"/>
          </a:avLst>
        </a:prstGeom>
        <a:ln>
          <a:headEnd type="none" w="med" len="med"/>
          <a:tailEnd type="triangle"/>
        </a:ln>
      </xdr:spPr>
      <xdr:style>
        <a:lnRef idx="1">
          <a:schemeClr val="accent5"/>
        </a:lnRef>
        <a:fillRef idx="0">
          <a:schemeClr val="accent5"/>
        </a:fillRef>
        <a:effectRef idx="0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340178</xdr:colOff>
      <xdr:row>35</xdr:row>
      <xdr:rowOff>49234</xdr:rowOff>
    </xdr:from>
    <xdr:to>
      <xdr:col>17</xdr:col>
      <xdr:colOff>342138</xdr:colOff>
      <xdr:row>42</xdr:row>
      <xdr:rowOff>87334</xdr:rowOff>
    </xdr:to>
    <xdr:sp macro="" textlink="">
      <xdr:nvSpPr>
        <xdr:cNvPr id="23" name="Flowchart: Predefined Process 22"/>
        <xdr:cNvSpPr/>
      </xdr:nvSpPr>
      <xdr:spPr>
        <a:xfrm>
          <a:off x="8300357" y="6716734"/>
          <a:ext cx="3675888" cy="1371600"/>
        </a:xfrm>
        <a:prstGeom prst="flowChartPredefinedProcess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200">
              <a:solidFill>
                <a:schemeClr val="tx1"/>
              </a:solidFill>
            </a:rPr>
            <a:t>Enter </a:t>
          </a:r>
          <a:r>
            <a:rPr lang="en-US" sz="1200">
              <a:solidFill>
                <a:srgbClr val="0070C0"/>
              </a:solidFill>
            </a:rPr>
            <a:t>Trading Account </a:t>
          </a:r>
          <a:r>
            <a:rPr lang="en-US" sz="1200" b="1">
              <a:solidFill>
                <a:schemeClr val="tx1"/>
              </a:solidFill>
            </a:rPr>
            <a:t>Actual P/L on PC after commissions</a:t>
          </a:r>
          <a:r>
            <a:rPr lang="en-US" sz="1200">
              <a:solidFill>
                <a:schemeClr val="tx1"/>
              </a:solidFill>
            </a:rPr>
            <a:t> as a percentage number</a:t>
          </a:r>
          <a:r>
            <a:rPr lang="en-US" sz="1200" b="1">
              <a:solidFill>
                <a:schemeClr val="tx1"/>
              </a:solidFill>
            </a:rPr>
            <a:t> </a:t>
          </a:r>
          <a:r>
            <a:rPr lang="en-US" sz="1100">
              <a:solidFill>
                <a:schemeClr val="tx1"/>
              </a:solidFill>
            </a:rPr>
            <a:t>(</a:t>
          </a:r>
          <a:r>
            <a:rPr lang="en-US" sz="1100">
              <a:solidFill>
                <a:schemeClr val="tx1"/>
              </a:solidFill>
              <a:highlight>
                <a:srgbClr val="FFFF00"/>
              </a:highlight>
            </a:rPr>
            <a:t>highlighted yellow)</a:t>
          </a:r>
          <a:r>
            <a:rPr lang="en-US" sz="1100">
              <a:solidFill>
                <a:schemeClr val="tx1"/>
              </a:solidFill>
            </a:rPr>
            <a:t> for all months</a:t>
          </a:r>
          <a:endParaRPr lang="en-US" sz="12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453487</xdr:colOff>
      <xdr:row>38</xdr:row>
      <xdr:rowOff>163534</xdr:rowOff>
    </xdr:from>
    <xdr:to>
      <xdr:col>11</xdr:col>
      <xdr:colOff>340178</xdr:colOff>
      <xdr:row>38</xdr:row>
      <xdr:rowOff>163534</xdr:rowOff>
    </xdr:to>
    <xdr:cxnSp macro="">
      <xdr:nvCxnSpPr>
        <xdr:cNvPr id="25" name="Straight Arrow Connector 24"/>
        <xdr:cNvCxnSpPr>
          <a:stCxn id="6" idx="3"/>
          <a:endCxn id="23" idx="1"/>
        </xdr:cNvCxnSpPr>
      </xdr:nvCxnSpPr>
      <xdr:spPr bwMode="auto">
        <a:xfrm>
          <a:off x="7189023" y="7402534"/>
          <a:ext cx="1111334" cy="0"/>
        </a:xfrm>
        <a:prstGeom prst="straightConnector1">
          <a:avLst/>
        </a:prstGeom>
        <a:ln>
          <a:headEnd type="none" w="med" len="med"/>
          <a:tailEnd type="triangle"/>
        </a:ln>
      </xdr:spPr>
      <xdr:style>
        <a:lnRef idx="1">
          <a:schemeClr val="accent5"/>
        </a:lnRef>
        <a:fillRef idx="0">
          <a:schemeClr val="accent5"/>
        </a:fillRef>
        <a:effectRef idx="0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2</xdr:col>
      <xdr:colOff>231321</xdr:colOff>
      <xdr:row>9</xdr:row>
      <xdr:rowOff>0</xdr:rowOff>
    </xdr:from>
    <xdr:to>
      <xdr:col>3</xdr:col>
      <xdr:colOff>108857</xdr:colOff>
      <xdr:row>10</xdr:row>
      <xdr:rowOff>54429</xdr:rowOff>
    </xdr:to>
    <xdr:sp macro="" textlink="">
      <xdr:nvSpPr>
        <xdr:cNvPr id="26" name="TextBox 25"/>
        <xdr:cNvSpPr txBox="1"/>
      </xdr:nvSpPr>
      <xdr:spPr>
        <a:xfrm>
          <a:off x="2680607" y="1714500"/>
          <a:ext cx="489857" cy="2449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 b="1"/>
            <a:t>Yes</a:t>
          </a:r>
        </a:p>
      </xdr:txBody>
    </xdr:sp>
    <xdr:clientData/>
  </xdr:twoCellAnchor>
  <xdr:twoCellAnchor>
    <xdr:from>
      <xdr:col>2</xdr:col>
      <xdr:colOff>231321</xdr:colOff>
      <xdr:row>25</xdr:row>
      <xdr:rowOff>2722</xdr:rowOff>
    </xdr:from>
    <xdr:to>
      <xdr:col>3</xdr:col>
      <xdr:colOff>108857</xdr:colOff>
      <xdr:row>26</xdr:row>
      <xdr:rowOff>57151</xdr:rowOff>
    </xdr:to>
    <xdr:sp macro="" textlink="">
      <xdr:nvSpPr>
        <xdr:cNvPr id="27" name="TextBox 26"/>
        <xdr:cNvSpPr txBox="1"/>
      </xdr:nvSpPr>
      <xdr:spPr>
        <a:xfrm>
          <a:off x="2680607" y="4765222"/>
          <a:ext cx="489857" cy="2449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 b="1"/>
            <a:t>Yes</a:t>
          </a:r>
        </a:p>
      </xdr:txBody>
    </xdr:sp>
    <xdr:clientData/>
  </xdr:twoCellAnchor>
  <xdr:twoCellAnchor>
    <xdr:from>
      <xdr:col>6</xdr:col>
      <xdr:colOff>383721</xdr:colOff>
      <xdr:row>18</xdr:row>
      <xdr:rowOff>32656</xdr:rowOff>
    </xdr:from>
    <xdr:to>
      <xdr:col>7</xdr:col>
      <xdr:colOff>261256</xdr:colOff>
      <xdr:row>19</xdr:row>
      <xdr:rowOff>87085</xdr:rowOff>
    </xdr:to>
    <xdr:sp macro="" textlink="">
      <xdr:nvSpPr>
        <xdr:cNvPr id="28" name="TextBox 27"/>
        <xdr:cNvSpPr txBox="1"/>
      </xdr:nvSpPr>
      <xdr:spPr>
        <a:xfrm>
          <a:off x="5282292" y="3461656"/>
          <a:ext cx="489857" cy="2449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 b="1"/>
            <a:t>No</a:t>
          </a:r>
        </a:p>
      </xdr:txBody>
    </xdr:sp>
    <xdr:clientData/>
  </xdr:twoCellAnchor>
  <xdr:twoCellAnchor>
    <xdr:from>
      <xdr:col>6</xdr:col>
      <xdr:colOff>383721</xdr:colOff>
      <xdr:row>33</xdr:row>
      <xdr:rowOff>117021</xdr:rowOff>
    </xdr:from>
    <xdr:to>
      <xdr:col>7</xdr:col>
      <xdr:colOff>261256</xdr:colOff>
      <xdr:row>34</xdr:row>
      <xdr:rowOff>171450</xdr:rowOff>
    </xdr:to>
    <xdr:sp macro="" textlink="">
      <xdr:nvSpPr>
        <xdr:cNvPr id="29" name="TextBox 28"/>
        <xdr:cNvSpPr txBox="1"/>
      </xdr:nvSpPr>
      <xdr:spPr>
        <a:xfrm>
          <a:off x="5282292" y="6403521"/>
          <a:ext cx="489857" cy="2449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 b="1"/>
            <a:t>No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showRowColHeaders="0" zoomScale="75" zoomScaleNormal="75" workbookViewId="0"/>
  </sheetViews>
  <sheetFormatPr defaultRowHeight="15" x14ac:dyDescent="0.25"/>
  <cols>
    <col min="1" max="1" width="20.28515625" bestFit="1" customWidth="1"/>
  </cols>
  <sheetData>
    <row r="1" spans="1:1" x14ac:dyDescent="0.25">
      <c r="A1" s="86">
        <v>42635</v>
      </c>
    </row>
  </sheetData>
  <sheetProtection sheet="1" objects="1" scenario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8">
    <pageSetUpPr fitToPage="1"/>
  </sheetPr>
  <dimension ref="A1:O41"/>
  <sheetViews>
    <sheetView tabSelected="1" zoomScaleNormal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E31" sqref="E31"/>
    </sheetView>
  </sheetViews>
  <sheetFormatPr defaultRowHeight="15" x14ac:dyDescent="0.25"/>
  <cols>
    <col min="1" max="1" width="35.28515625" style="29" bestFit="1" customWidth="1"/>
    <col min="2" max="2" width="11.28515625" style="19" customWidth="1"/>
    <col min="3" max="4" width="10.7109375" style="20" customWidth="1"/>
    <col min="5" max="11" width="10.7109375" style="21" customWidth="1"/>
    <col min="12" max="13" width="10.7109375" style="20" customWidth="1"/>
    <col min="14" max="14" width="11.42578125" style="20" bestFit="1" customWidth="1"/>
    <col min="15" max="15" width="9.85546875" style="20" bestFit="1" customWidth="1"/>
    <col min="16" max="16384" width="9.140625" style="20"/>
  </cols>
  <sheetData>
    <row r="1" spans="1:15" s="4" customFormat="1" ht="34.5" customHeight="1" thickBot="1" x14ac:dyDescent="0.3">
      <c r="A1" s="100" t="s">
        <v>21</v>
      </c>
      <c r="B1" s="100"/>
      <c r="C1" s="5" t="s">
        <v>1</v>
      </c>
      <c r="D1" s="5" t="s">
        <v>22</v>
      </c>
      <c r="E1" s="5" t="s">
        <v>2</v>
      </c>
      <c r="F1" s="5" t="s">
        <v>3</v>
      </c>
      <c r="G1" s="5" t="s">
        <v>0</v>
      </c>
      <c r="H1" s="5" t="s">
        <v>4</v>
      </c>
      <c r="I1" s="5" t="s">
        <v>5</v>
      </c>
      <c r="J1" s="5" t="s">
        <v>6</v>
      </c>
      <c r="K1" s="6" t="s">
        <v>7</v>
      </c>
      <c r="L1" s="6" t="s">
        <v>8</v>
      </c>
      <c r="M1" s="6" t="s">
        <v>10</v>
      </c>
      <c r="N1" s="6" t="s">
        <v>9</v>
      </c>
    </row>
    <row r="2" spans="1:15" s="4" customFormat="1" x14ac:dyDescent="0.2">
      <c r="A2" s="39" t="s">
        <v>13</v>
      </c>
      <c r="B2" s="51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54"/>
    </row>
    <row r="3" spans="1:15" s="4" customFormat="1" ht="12.75" x14ac:dyDescent="0.25">
      <c r="A3" s="45" t="s">
        <v>23</v>
      </c>
      <c r="B3" s="7"/>
      <c r="C3" s="1">
        <v>100000</v>
      </c>
      <c r="D3" s="31">
        <f>$C3</f>
        <v>100000</v>
      </c>
      <c r="E3" s="31">
        <f t="shared" ref="E3:N5" si="0">$C3</f>
        <v>100000</v>
      </c>
      <c r="F3" s="31">
        <f t="shared" si="0"/>
        <v>100000</v>
      </c>
      <c r="G3" s="31">
        <f t="shared" si="0"/>
        <v>100000</v>
      </c>
      <c r="H3" s="31">
        <f t="shared" si="0"/>
        <v>100000</v>
      </c>
      <c r="I3" s="31">
        <f t="shared" si="0"/>
        <v>100000</v>
      </c>
      <c r="J3" s="31">
        <f t="shared" si="0"/>
        <v>100000</v>
      </c>
      <c r="K3" s="31">
        <f t="shared" si="0"/>
        <v>100000</v>
      </c>
      <c r="L3" s="31">
        <f t="shared" si="0"/>
        <v>100000</v>
      </c>
      <c r="M3" s="31">
        <f t="shared" si="0"/>
        <v>100000</v>
      </c>
      <c r="N3" s="65">
        <f t="shared" si="0"/>
        <v>100000</v>
      </c>
    </row>
    <row r="4" spans="1:15" s="11" customFormat="1" ht="12.75" x14ac:dyDescent="0.25">
      <c r="A4" s="55" t="s">
        <v>11</v>
      </c>
      <c r="B4" s="56"/>
      <c r="C4" s="2">
        <v>0.1</v>
      </c>
      <c r="D4" s="9">
        <f>$C4</f>
        <v>0.1</v>
      </c>
      <c r="E4" s="9">
        <f t="shared" si="0"/>
        <v>0.1</v>
      </c>
      <c r="F4" s="9">
        <f t="shared" si="0"/>
        <v>0.1</v>
      </c>
      <c r="G4" s="9">
        <f t="shared" si="0"/>
        <v>0.1</v>
      </c>
      <c r="H4" s="9">
        <f t="shared" si="0"/>
        <v>0.1</v>
      </c>
      <c r="I4" s="9">
        <f t="shared" si="0"/>
        <v>0.1</v>
      </c>
      <c r="J4" s="9">
        <f t="shared" si="0"/>
        <v>0.1</v>
      </c>
      <c r="K4" s="9">
        <f t="shared" si="0"/>
        <v>0.1</v>
      </c>
      <c r="L4" s="9">
        <f t="shared" si="0"/>
        <v>0.1</v>
      </c>
      <c r="M4" s="9">
        <f t="shared" si="0"/>
        <v>0.1</v>
      </c>
      <c r="N4" s="57">
        <f t="shared" si="0"/>
        <v>0.1</v>
      </c>
    </row>
    <row r="5" spans="1:15" s="11" customFormat="1" ht="12.75" x14ac:dyDescent="0.25">
      <c r="A5" s="55" t="s">
        <v>12</v>
      </c>
      <c r="B5" s="56"/>
      <c r="C5" s="2">
        <v>0.1</v>
      </c>
      <c r="D5" s="9">
        <f>$C5</f>
        <v>0.1</v>
      </c>
      <c r="E5" s="9">
        <f t="shared" si="0"/>
        <v>0.1</v>
      </c>
      <c r="F5" s="9">
        <f t="shared" si="0"/>
        <v>0.1</v>
      </c>
      <c r="G5" s="9">
        <f t="shared" si="0"/>
        <v>0.1</v>
      </c>
      <c r="H5" s="9">
        <f t="shared" si="0"/>
        <v>0.1</v>
      </c>
      <c r="I5" s="9">
        <f t="shared" si="0"/>
        <v>0.1</v>
      </c>
      <c r="J5" s="9">
        <f t="shared" si="0"/>
        <v>0.1</v>
      </c>
      <c r="K5" s="9">
        <f t="shared" si="0"/>
        <v>0.1</v>
      </c>
      <c r="L5" s="9">
        <f t="shared" si="0"/>
        <v>0.1</v>
      </c>
      <c r="M5" s="9">
        <f t="shared" si="0"/>
        <v>0.1</v>
      </c>
      <c r="N5" s="57">
        <f t="shared" si="0"/>
        <v>0.1</v>
      </c>
    </row>
    <row r="6" spans="1:15" s="11" customFormat="1" ht="25.5" x14ac:dyDescent="0.25">
      <c r="A6" s="55" t="str">
        <f>"Actual P/L on PC after commissions (" &amp; TEXT(SUM(C6:N6),"##.##%") &amp; ")"</f>
        <v>Actual P/L on PC after commissions (22.19%)</v>
      </c>
      <c r="B6" s="10"/>
      <c r="C6" s="3">
        <v>-3.5999999999999997E-2</v>
      </c>
      <c r="D6" s="3">
        <v>8.0000000000000004E-4</v>
      </c>
      <c r="E6" s="3">
        <v>-5.8999999999999999E-3</v>
      </c>
      <c r="F6" s="3">
        <v>-0.125</v>
      </c>
      <c r="G6" s="3">
        <v>0</v>
      </c>
      <c r="H6" s="3">
        <v>8.4000000000000005E-2</v>
      </c>
      <c r="I6" s="3">
        <v>5.7000000000000002E-2</v>
      </c>
      <c r="J6" s="3">
        <v>5.6000000000000001E-2</v>
      </c>
      <c r="K6" s="3">
        <v>5.0000000000000001E-3</v>
      </c>
      <c r="L6" s="3">
        <v>2.1999999999999999E-2</v>
      </c>
      <c r="M6" s="3">
        <v>4.4999999999999998E-2</v>
      </c>
      <c r="N6" s="3">
        <v>0.11899999999999999</v>
      </c>
    </row>
    <row r="7" spans="1:15" s="11" customFormat="1" ht="12.75" x14ac:dyDescent="0.25">
      <c r="A7" s="59" t="str">
        <f>COUNTIF(C8:N8,"&gt;0") &amp; " Wins (" &amp; TEXT(COUNTIF(C8:N8,"&gt;0")/COUNT(C8:N8),"##%") &amp; ") and " &amp; COUNTIF(C8:N8,"&lt;=0")&amp;" Losses ("&amp;TEXT(COUNTIF(C8:N8,"&lt;=0")/COUNT(C8:N8),"##%")&amp;")"</f>
        <v>8 Wins (67%) and 4 Losses (33%)</v>
      </c>
      <c r="B7" s="10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9"/>
      <c r="O7" s="28"/>
    </row>
    <row r="8" spans="1:15" s="11" customFormat="1" ht="12.75" x14ac:dyDescent="0.25">
      <c r="A8" s="55" t="str">
        <f>"Gain / Loss (" &amp; TEXT(SUM(C8:N8),"$#,###,###.00") &amp; ")"</f>
        <v>Gain / Loss ($22,190.00)</v>
      </c>
      <c r="B8" s="10"/>
      <c r="C8" s="12">
        <f t="shared" ref="C8:N8" si="1">C3*C6</f>
        <v>-3599.9999999999995</v>
      </c>
      <c r="D8" s="12">
        <f t="shared" si="1"/>
        <v>80</v>
      </c>
      <c r="E8" s="12">
        <f t="shared" si="1"/>
        <v>-590</v>
      </c>
      <c r="F8" s="12">
        <f t="shared" si="1"/>
        <v>-12500</v>
      </c>
      <c r="G8" s="12">
        <f t="shared" si="1"/>
        <v>0</v>
      </c>
      <c r="H8" s="12">
        <f t="shared" si="1"/>
        <v>8400</v>
      </c>
      <c r="I8" s="12">
        <f t="shared" si="1"/>
        <v>5700</v>
      </c>
      <c r="J8" s="12">
        <f t="shared" si="1"/>
        <v>5600</v>
      </c>
      <c r="K8" s="12">
        <f t="shared" si="1"/>
        <v>500</v>
      </c>
      <c r="L8" s="12">
        <f t="shared" si="1"/>
        <v>2200</v>
      </c>
      <c r="M8" s="12">
        <f t="shared" si="1"/>
        <v>4500</v>
      </c>
      <c r="N8" s="58">
        <f t="shared" si="1"/>
        <v>11900</v>
      </c>
    </row>
    <row r="9" spans="1:15" s="4" customFormat="1" ht="12.75" x14ac:dyDescent="0.25">
      <c r="A9" s="55" t="s">
        <v>20</v>
      </c>
      <c r="B9" s="13"/>
      <c r="C9" s="61">
        <f>SUM($C8:C8)</f>
        <v>-3599.9999999999995</v>
      </c>
      <c r="D9" s="61">
        <f>SUM($C8:D8)</f>
        <v>-3519.9999999999995</v>
      </c>
      <c r="E9" s="61">
        <f>SUM($C8:E8)</f>
        <v>-4110</v>
      </c>
      <c r="F9" s="61">
        <f>SUM($C8:F8)</f>
        <v>-16610</v>
      </c>
      <c r="G9" s="61">
        <f>SUM($C8:G8)</f>
        <v>-16610</v>
      </c>
      <c r="H9" s="61">
        <f>SUM($C8:H8)</f>
        <v>-8210</v>
      </c>
      <c r="I9" s="61">
        <f>SUM($C8:I8)</f>
        <v>-2510</v>
      </c>
      <c r="J9" s="61">
        <f>SUM($C8:J8)</f>
        <v>3090</v>
      </c>
      <c r="K9" s="61">
        <f>SUM($C8:K8)</f>
        <v>3590</v>
      </c>
      <c r="L9" s="61">
        <f>SUM($C8:L8)</f>
        <v>5790</v>
      </c>
      <c r="M9" s="61">
        <f>SUM($C8:M8)</f>
        <v>10290</v>
      </c>
      <c r="N9" s="62">
        <f>SUM($C8:N8)</f>
        <v>22190</v>
      </c>
    </row>
    <row r="10" spans="1:15" s="4" customFormat="1" ht="13.5" thickBot="1" x14ac:dyDescent="0.3">
      <c r="A10" s="55" t="s">
        <v>31</v>
      </c>
      <c r="B10" s="13"/>
      <c r="C10" s="75">
        <f>C9/$C3</f>
        <v>-3.5999999999999997E-2</v>
      </c>
      <c r="D10" s="75">
        <f t="shared" ref="D10:N10" si="2">D9/$C3</f>
        <v>-3.5199999999999995E-2</v>
      </c>
      <c r="E10" s="75">
        <f t="shared" si="2"/>
        <v>-4.1099999999999998E-2</v>
      </c>
      <c r="F10" s="75">
        <f t="shared" si="2"/>
        <v>-0.1661</v>
      </c>
      <c r="G10" s="75">
        <f t="shared" si="2"/>
        <v>-0.1661</v>
      </c>
      <c r="H10" s="75">
        <f t="shared" si="2"/>
        <v>-8.2100000000000006E-2</v>
      </c>
      <c r="I10" s="75">
        <f t="shared" si="2"/>
        <v>-2.5100000000000001E-2</v>
      </c>
      <c r="J10" s="75">
        <f t="shared" si="2"/>
        <v>3.09E-2</v>
      </c>
      <c r="K10" s="75">
        <f t="shared" si="2"/>
        <v>3.5900000000000001E-2</v>
      </c>
      <c r="L10" s="75">
        <f t="shared" si="2"/>
        <v>5.79E-2</v>
      </c>
      <c r="M10" s="75">
        <f t="shared" si="2"/>
        <v>0.10290000000000001</v>
      </c>
      <c r="N10" s="76">
        <f t="shared" si="2"/>
        <v>0.22189999999999999</v>
      </c>
    </row>
    <row r="11" spans="1:15" s="18" customFormat="1" ht="24" customHeight="1" x14ac:dyDescent="0.2">
      <c r="A11" s="70" t="s">
        <v>45</v>
      </c>
      <c r="B11" s="63">
        <v>0.3</v>
      </c>
      <c r="C11" s="67">
        <f>-C8*$B11</f>
        <v>1079.9999999999998</v>
      </c>
      <c r="D11" s="67">
        <f t="shared" ref="D11:N11" si="3">-D8*$B11</f>
        <v>-24</v>
      </c>
      <c r="E11" s="67">
        <f t="shared" si="3"/>
        <v>177</v>
      </c>
      <c r="F11" s="67">
        <f t="shared" si="3"/>
        <v>3750</v>
      </c>
      <c r="G11" s="67">
        <f t="shared" si="3"/>
        <v>0</v>
      </c>
      <c r="H11" s="67">
        <f t="shared" si="3"/>
        <v>-2520</v>
      </c>
      <c r="I11" s="67">
        <f t="shared" si="3"/>
        <v>-1710</v>
      </c>
      <c r="J11" s="67">
        <f t="shared" si="3"/>
        <v>-1680</v>
      </c>
      <c r="K11" s="67">
        <f t="shared" si="3"/>
        <v>-150</v>
      </c>
      <c r="L11" s="67">
        <f t="shared" si="3"/>
        <v>-660</v>
      </c>
      <c r="M11" s="67">
        <f t="shared" si="3"/>
        <v>-1350</v>
      </c>
      <c r="N11" s="68">
        <f t="shared" si="3"/>
        <v>-3570</v>
      </c>
      <c r="O11" s="77"/>
    </row>
    <row r="12" spans="1:15" s="4" customFormat="1" ht="15.75" thickBot="1" x14ac:dyDescent="0.3">
      <c r="A12" s="71" t="s">
        <v>46</v>
      </c>
      <c r="B12" s="72"/>
      <c r="C12" s="69">
        <f>SUM($C11:C11)</f>
        <v>1079.9999999999998</v>
      </c>
      <c r="D12" s="69">
        <f>SUM($C11:D11)</f>
        <v>1055.9999999999998</v>
      </c>
      <c r="E12" s="69">
        <f>SUM($C11:E11)</f>
        <v>1232.9999999999998</v>
      </c>
      <c r="F12" s="69">
        <f>SUM($C11:F11)</f>
        <v>4983</v>
      </c>
      <c r="G12" s="69">
        <f>SUM($C11:G11)</f>
        <v>4983</v>
      </c>
      <c r="H12" s="69">
        <f>SUM($C11:H11)</f>
        <v>2463</v>
      </c>
      <c r="I12" s="69">
        <f>SUM($C11:I11)</f>
        <v>753</v>
      </c>
      <c r="J12" s="69">
        <f>SUM($C11:J11)</f>
        <v>-927</v>
      </c>
      <c r="K12" s="69">
        <f>SUM($C11:K11)</f>
        <v>-1077</v>
      </c>
      <c r="L12" s="69">
        <f>SUM($C11:L11)</f>
        <v>-1737</v>
      </c>
      <c r="M12" s="69">
        <f>SUM($C11:M11)</f>
        <v>-3087</v>
      </c>
      <c r="N12" s="66">
        <f>SUM($C11:N11)</f>
        <v>-6657</v>
      </c>
    </row>
    <row r="13" spans="1:15" s="4" customFormat="1" ht="30" customHeight="1" x14ac:dyDescent="0.2">
      <c r="A13" s="39" t="s">
        <v>14</v>
      </c>
      <c r="B13" s="40"/>
      <c r="C13" s="41" t="str">
        <f>IF(C14&lt;0,"Overdrawn","")</f>
        <v/>
      </c>
      <c r="D13" s="41" t="str">
        <f t="shared" ref="D13:N13" si="4">IF(D14&lt;0,"Overdrawn","")</f>
        <v/>
      </c>
      <c r="E13" s="41" t="str">
        <f t="shared" si="4"/>
        <v/>
      </c>
      <c r="F13" s="41" t="str">
        <f t="shared" si="4"/>
        <v/>
      </c>
      <c r="G13" s="41" t="str">
        <f t="shared" si="4"/>
        <v/>
      </c>
      <c r="H13" s="41" t="str">
        <f t="shared" si="4"/>
        <v/>
      </c>
      <c r="I13" s="41" t="str">
        <f t="shared" si="4"/>
        <v/>
      </c>
      <c r="J13" s="41" t="str">
        <f t="shared" si="4"/>
        <v/>
      </c>
      <c r="K13" s="41" t="str">
        <f t="shared" si="4"/>
        <v/>
      </c>
      <c r="L13" s="41" t="str">
        <f t="shared" si="4"/>
        <v/>
      </c>
      <c r="M13" s="41" t="str">
        <f t="shared" si="4"/>
        <v/>
      </c>
      <c r="N13" s="42" t="str">
        <f t="shared" si="4"/>
        <v/>
      </c>
    </row>
    <row r="14" spans="1:15" s="15" customFormat="1" ht="12.75" x14ac:dyDescent="0.25">
      <c r="A14" s="33" t="s">
        <v>24</v>
      </c>
      <c r="B14" s="43"/>
      <c r="C14" s="1">
        <v>100000</v>
      </c>
      <c r="D14" s="31">
        <f>C16</f>
        <v>96400</v>
      </c>
      <c r="E14" s="31">
        <f t="shared" ref="E14:N14" si="5">D16</f>
        <v>96480</v>
      </c>
      <c r="F14" s="31">
        <f t="shared" si="5"/>
        <v>95890</v>
      </c>
      <c r="G14" s="31">
        <f t="shared" si="5"/>
        <v>83390</v>
      </c>
      <c r="H14" s="31">
        <f t="shared" si="5"/>
        <v>83390</v>
      </c>
      <c r="I14" s="31">
        <f t="shared" si="5"/>
        <v>91790</v>
      </c>
      <c r="J14" s="31">
        <f t="shared" si="5"/>
        <v>97490</v>
      </c>
      <c r="K14" s="31">
        <f t="shared" si="5"/>
        <v>100000</v>
      </c>
      <c r="L14" s="31">
        <f t="shared" si="5"/>
        <v>100000</v>
      </c>
      <c r="M14" s="31">
        <f t="shared" si="5"/>
        <v>100000</v>
      </c>
      <c r="N14" s="44">
        <f t="shared" si="5"/>
        <v>100000</v>
      </c>
    </row>
    <row r="15" spans="1:15" s="15" customFormat="1" ht="12.75" x14ac:dyDescent="0.25">
      <c r="A15" s="33" t="s">
        <v>30</v>
      </c>
      <c r="B15" s="14"/>
      <c r="C15" s="30">
        <f t="shared" ref="C15:N15" si="6">MAX(C8,0)</f>
        <v>0</v>
      </c>
      <c r="D15" s="30">
        <f t="shared" si="6"/>
        <v>80</v>
      </c>
      <c r="E15" s="30">
        <f t="shared" si="6"/>
        <v>0</v>
      </c>
      <c r="F15" s="30">
        <f t="shared" si="6"/>
        <v>0</v>
      </c>
      <c r="G15" s="30">
        <f t="shared" si="6"/>
        <v>0</v>
      </c>
      <c r="H15" s="30">
        <f t="shared" si="6"/>
        <v>8400</v>
      </c>
      <c r="I15" s="30">
        <f t="shared" si="6"/>
        <v>5700</v>
      </c>
      <c r="J15" s="30">
        <f t="shared" si="6"/>
        <v>5600</v>
      </c>
      <c r="K15" s="30">
        <f t="shared" si="6"/>
        <v>500</v>
      </c>
      <c r="L15" s="30">
        <f t="shared" si="6"/>
        <v>2200</v>
      </c>
      <c r="M15" s="30">
        <f t="shared" si="6"/>
        <v>4500</v>
      </c>
      <c r="N15" s="34">
        <f t="shared" si="6"/>
        <v>11900</v>
      </c>
    </row>
    <row r="16" spans="1:15" s="11" customFormat="1" ht="12.75" x14ac:dyDescent="0.25">
      <c r="A16" s="33" t="s">
        <v>25</v>
      </c>
      <c r="B16" s="10"/>
      <c r="C16" s="32">
        <f>MIN($C3,C14+C8)</f>
        <v>96400</v>
      </c>
      <c r="D16" s="32">
        <f t="shared" ref="D16:N16" si="7">MIN($C3,C16+D8)</f>
        <v>96480</v>
      </c>
      <c r="E16" s="32">
        <f t="shared" si="7"/>
        <v>95890</v>
      </c>
      <c r="F16" s="32">
        <f t="shared" si="7"/>
        <v>83390</v>
      </c>
      <c r="G16" s="32">
        <f>MIN($C3,F16+G8)</f>
        <v>83390</v>
      </c>
      <c r="H16" s="32">
        <f t="shared" si="7"/>
        <v>91790</v>
      </c>
      <c r="I16" s="32">
        <f t="shared" si="7"/>
        <v>97490</v>
      </c>
      <c r="J16" s="32">
        <f t="shared" si="7"/>
        <v>100000</v>
      </c>
      <c r="K16" s="32">
        <f t="shared" si="7"/>
        <v>100000</v>
      </c>
      <c r="L16" s="32">
        <f t="shared" si="7"/>
        <v>100000</v>
      </c>
      <c r="M16" s="32">
        <f t="shared" si="7"/>
        <v>100000</v>
      </c>
      <c r="N16" s="64">
        <f t="shared" si="7"/>
        <v>100000</v>
      </c>
    </row>
    <row r="17" spans="1:15" s="18" customFormat="1" ht="24" customHeight="1" thickBot="1" x14ac:dyDescent="0.25">
      <c r="A17" s="47" t="s">
        <v>18</v>
      </c>
      <c r="B17" s="48"/>
      <c r="C17" s="49">
        <f t="shared" ref="C17:N17" si="8">IF(C16&lt;$C$3, 0, SUM(C14:C15)-$C3)</f>
        <v>0</v>
      </c>
      <c r="D17" s="49">
        <f t="shared" si="8"/>
        <v>0</v>
      </c>
      <c r="E17" s="49">
        <f t="shared" si="8"/>
        <v>0</v>
      </c>
      <c r="F17" s="49">
        <f t="shared" si="8"/>
        <v>0</v>
      </c>
      <c r="G17" s="49">
        <f t="shared" si="8"/>
        <v>0</v>
      </c>
      <c r="H17" s="49">
        <f t="shared" si="8"/>
        <v>0</v>
      </c>
      <c r="I17" s="49">
        <f t="shared" si="8"/>
        <v>0</v>
      </c>
      <c r="J17" s="49">
        <f t="shared" si="8"/>
        <v>3090</v>
      </c>
      <c r="K17" s="49">
        <f t="shared" si="8"/>
        <v>500</v>
      </c>
      <c r="L17" s="49">
        <f t="shared" si="8"/>
        <v>2200</v>
      </c>
      <c r="M17" s="49">
        <f t="shared" si="8"/>
        <v>4500</v>
      </c>
      <c r="N17" s="50">
        <f t="shared" si="8"/>
        <v>11900</v>
      </c>
    </row>
    <row r="18" spans="1:15" s="4" customFormat="1" ht="30" customHeight="1" x14ac:dyDescent="0.2">
      <c r="A18" s="39" t="s">
        <v>15</v>
      </c>
      <c r="B18" s="40"/>
      <c r="C18" s="41" t="str">
        <f t="shared" ref="C18:N18" si="9">IF(C24&lt;0,"Overdrawn","")</f>
        <v/>
      </c>
      <c r="D18" s="41" t="str">
        <f t="shared" si="9"/>
        <v/>
      </c>
      <c r="E18" s="41" t="str">
        <f t="shared" si="9"/>
        <v/>
      </c>
      <c r="F18" s="41" t="str">
        <f t="shared" si="9"/>
        <v/>
      </c>
      <c r="G18" s="41" t="str">
        <f t="shared" si="9"/>
        <v/>
      </c>
      <c r="H18" s="41" t="str">
        <f t="shared" si="9"/>
        <v/>
      </c>
      <c r="I18" s="41" t="str">
        <f t="shared" si="9"/>
        <v/>
      </c>
      <c r="J18" s="41" t="str">
        <f t="shared" si="9"/>
        <v/>
      </c>
      <c r="K18" s="41" t="str">
        <f t="shared" si="9"/>
        <v/>
      </c>
      <c r="L18" s="41" t="str">
        <f t="shared" si="9"/>
        <v/>
      </c>
      <c r="M18" s="41" t="str">
        <f t="shared" si="9"/>
        <v/>
      </c>
      <c r="N18" s="42" t="str">
        <f t="shared" si="9"/>
        <v/>
      </c>
      <c r="O18" s="27"/>
    </row>
    <row r="19" spans="1:15" x14ac:dyDescent="0.2">
      <c r="A19" s="45" t="s">
        <v>27</v>
      </c>
      <c r="B19" s="74"/>
      <c r="C19" s="1">
        <v>66000</v>
      </c>
      <c r="D19" s="31">
        <f>C24</f>
        <v>60500</v>
      </c>
      <c r="E19" s="31">
        <f t="shared" ref="E19:N19" si="10">D24</f>
        <v>55000</v>
      </c>
      <c r="F19" s="31">
        <f t="shared" si="10"/>
        <v>49500</v>
      </c>
      <c r="G19" s="31">
        <f t="shared" si="10"/>
        <v>44000</v>
      </c>
      <c r="H19" s="31">
        <f t="shared" si="10"/>
        <v>38500</v>
      </c>
      <c r="I19" s="31">
        <f t="shared" si="10"/>
        <v>33000</v>
      </c>
      <c r="J19" s="31">
        <f t="shared" si="10"/>
        <v>27500</v>
      </c>
      <c r="K19" s="31">
        <f t="shared" si="10"/>
        <v>24163</v>
      </c>
      <c r="L19" s="31">
        <f t="shared" si="10"/>
        <v>19013</v>
      </c>
      <c r="M19" s="31">
        <f t="shared" si="10"/>
        <v>15053</v>
      </c>
      <c r="N19" s="44">
        <f t="shared" si="10"/>
        <v>12703</v>
      </c>
    </row>
    <row r="20" spans="1:15" x14ac:dyDescent="0.25">
      <c r="A20" s="45" t="s">
        <v>29</v>
      </c>
      <c r="B20" s="60"/>
      <c r="C20" s="31">
        <f>C17</f>
        <v>0</v>
      </c>
      <c r="D20" s="31">
        <f t="shared" ref="D20:N20" si="11">D17</f>
        <v>0</v>
      </c>
      <c r="E20" s="31">
        <f t="shared" si="11"/>
        <v>0</v>
      </c>
      <c r="F20" s="31">
        <f t="shared" si="11"/>
        <v>0</v>
      </c>
      <c r="G20" s="31">
        <f t="shared" si="11"/>
        <v>0</v>
      </c>
      <c r="H20" s="31">
        <f t="shared" si="11"/>
        <v>0</v>
      </c>
      <c r="I20" s="31">
        <f t="shared" si="11"/>
        <v>0</v>
      </c>
      <c r="J20" s="31">
        <f t="shared" si="11"/>
        <v>3090</v>
      </c>
      <c r="K20" s="31">
        <f t="shared" si="11"/>
        <v>500</v>
      </c>
      <c r="L20" s="31">
        <f t="shared" si="11"/>
        <v>2200</v>
      </c>
      <c r="M20" s="31">
        <f t="shared" si="11"/>
        <v>4500</v>
      </c>
      <c r="N20" s="44">
        <f t="shared" si="11"/>
        <v>11900</v>
      </c>
    </row>
    <row r="21" spans="1:15" s="4" customFormat="1" ht="12.75" x14ac:dyDescent="0.25">
      <c r="A21" s="46" t="s">
        <v>16</v>
      </c>
      <c r="B21" s="1">
        <v>500</v>
      </c>
      <c r="C21" s="12">
        <f>-$B21</f>
        <v>-500</v>
      </c>
      <c r="D21" s="12">
        <f t="shared" ref="D21:N22" si="12">-$B21</f>
        <v>-500</v>
      </c>
      <c r="E21" s="12">
        <f t="shared" si="12"/>
        <v>-500</v>
      </c>
      <c r="F21" s="12">
        <f t="shared" si="12"/>
        <v>-500</v>
      </c>
      <c r="G21" s="12">
        <f t="shared" si="12"/>
        <v>-500</v>
      </c>
      <c r="H21" s="12">
        <f t="shared" si="12"/>
        <v>-500</v>
      </c>
      <c r="I21" s="12">
        <f t="shared" si="12"/>
        <v>-500</v>
      </c>
      <c r="J21" s="12">
        <f t="shared" si="12"/>
        <v>-500</v>
      </c>
      <c r="K21" s="12">
        <f t="shared" si="12"/>
        <v>-500</v>
      </c>
      <c r="L21" s="12">
        <f t="shared" si="12"/>
        <v>-500</v>
      </c>
      <c r="M21" s="12">
        <f t="shared" si="12"/>
        <v>-500</v>
      </c>
      <c r="N21" s="58">
        <f t="shared" si="12"/>
        <v>-500</v>
      </c>
    </row>
    <row r="22" spans="1:15" s="4" customFormat="1" ht="12.75" x14ac:dyDescent="0.25">
      <c r="A22" s="46" t="s">
        <v>17</v>
      </c>
      <c r="B22" s="1">
        <v>5000</v>
      </c>
      <c r="C22" s="12">
        <f>-$B22</f>
        <v>-5000</v>
      </c>
      <c r="D22" s="12">
        <f t="shared" si="12"/>
        <v>-5000</v>
      </c>
      <c r="E22" s="12">
        <f t="shared" si="12"/>
        <v>-5000</v>
      </c>
      <c r="F22" s="12">
        <f t="shared" si="12"/>
        <v>-5000</v>
      </c>
      <c r="G22" s="12">
        <f t="shared" si="12"/>
        <v>-5000</v>
      </c>
      <c r="H22" s="12">
        <f t="shared" si="12"/>
        <v>-5000</v>
      </c>
      <c r="I22" s="12">
        <f t="shared" si="12"/>
        <v>-5000</v>
      </c>
      <c r="J22" s="12">
        <f t="shared" si="12"/>
        <v>-5000</v>
      </c>
      <c r="K22" s="12">
        <f t="shared" si="12"/>
        <v>-5000</v>
      </c>
      <c r="L22" s="12">
        <f t="shared" si="12"/>
        <v>-5000</v>
      </c>
      <c r="M22" s="12">
        <f t="shared" si="12"/>
        <v>-5000</v>
      </c>
      <c r="N22" s="58">
        <f t="shared" si="12"/>
        <v>-5000</v>
      </c>
    </row>
    <row r="23" spans="1:15" s="89" customFormat="1" ht="12.75" x14ac:dyDescent="0.25">
      <c r="A23" s="87" t="s">
        <v>32</v>
      </c>
      <c r="B23" s="97"/>
      <c r="C23" s="88">
        <f>IF(C12&gt;=0, -MIN(ABS(C11), 0),MAX(C11,C12))</f>
        <v>0</v>
      </c>
      <c r="D23" s="88">
        <f>IF(D12&gt;=0, -MIN(ABS(D11),SUM($C23:C23), 0),MAX(D11,D12))</f>
        <v>0</v>
      </c>
      <c r="E23" s="88">
        <f>IF(E12&gt;=0, -MIN(ABS(E11),SUM($C23:D23), 0),MAX(E11,E12))</f>
        <v>0</v>
      </c>
      <c r="F23" s="88">
        <f>IF(F12&gt;=0, -MIN(ABS(F11),SUM($C23:E23), 0),MAX(F11,F12))</f>
        <v>0</v>
      </c>
      <c r="G23" s="88">
        <f>IF(G12&gt;=0, -MIN(ABS(G11),SUM($C23:F23), 0),MAX(G11,G12))</f>
        <v>0</v>
      </c>
      <c r="H23" s="88">
        <f>IF(H12&gt;=0, -MIN(ABS(H11),SUM($C23:G23), 0),MAX(H11,H12))</f>
        <v>0</v>
      </c>
      <c r="I23" s="88">
        <f>IF(I12&gt;=0, -MIN(ABS(I11),SUM($C23:H23), 0),MAX(I11,I12))</f>
        <v>0</v>
      </c>
      <c r="J23" s="88">
        <f>IF(J12&gt;=0, -MIN(ABS(J11),SUM($C23:I23), 0),MAX(J11,J12))</f>
        <v>-927</v>
      </c>
      <c r="K23" s="88">
        <f>IF(K12&gt;=0, -MIN(ABS(K11),SUM($C23:J23), 0),MAX(K11,K12))</f>
        <v>-150</v>
      </c>
      <c r="L23" s="88">
        <f>IF(L12&gt;=0, -MIN(ABS(L11),SUM($C23:K23), 0),MAX(L11,L12))</f>
        <v>-660</v>
      </c>
      <c r="M23" s="88">
        <f>IF(M12&gt;=0, -MIN(ABS(M11),SUM($C23:L23), 0),MAX(M11,M12))</f>
        <v>-1350</v>
      </c>
      <c r="N23" s="92">
        <f>IF(N12&gt;=0, -MIN(ABS(N11),SUM($C23:M23), 0),MAX(N11,N12))</f>
        <v>-3570</v>
      </c>
    </row>
    <row r="24" spans="1:15" s="4" customFormat="1" ht="13.5" thickBot="1" x14ac:dyDescent="0.3">
      <c r="A24" s="93" t="s">
        <v>28</v>
      </c>
      <c r="B24" s="94"/>
      <c r="C24" s="95">
        <f t="shared" ref="C24:N24" si="13">C17+C19+C21+C22+C23</f>
        <v>60500</v>
      </c>
      <c r="D24" s="95">
        <f t="shared" si="13"/>
        <v>55000</v>
      </c>
      <c r="E24" s="95">
        <f t="shared" si="13"/>
        <v>49500</v>
      </c>
      <c r="F24" s="95">
        <f t="shared" si="13"/>
        <v>44000</v>
      </c>
      <c r="G24" s="95">
        <f t="shared" si="13"/>
        <v>38500</v>
      </c>
      <c r="H24" s="95">
        <f t="shared" si="13"/>
        <v>33000</v>
      </c>
      <c r="I24" s="95">
        <f t="shared" si="13"/>
        <v>27500</v>
      </c>
      <c r="J24" s="95">
        <f t="shared" si="13"/>
        <v>24163</v>
      </c>
      <c r="K24" s="95">
        <f t="shared" si="13"/>
        <v>19013</v>
      </c>
      <c r="L24" s="95">
        <f t="shared" si="13"/>
        <v>15053</v>
      </c>
      <c r="M24" s="95">
        <f t="shared" si="13"/>
        <v>12703</v>
      </c>
      <c r="N24" s="96">
        <f t="shared" si="13"/>
        <v>15533</v>
      </c>
    </row>
    <row r="25" spans="1:15" s="4" customFormat="1" ht="12.75" x14ac:dyDescent="0.25">
      <c r="A25" s="22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</row>
    <row r="26" spans="1:15" s="4" customFormat="1" ht="12.75" x14ac:dyDescent="0.25">
      <c r="A26" s="8" t="s">
        <v>19</v>
      </c>
      <c r="B26" s="23">
        <f>C3+C14+C19</f>
        <v>266000</v>
      </c>
      <c r="C26" s="17">
        <f t="shared" ref="C26:N26" si="14">C3+C16+C24</f>
        <v>256900</v>
      </c>
      <c r="D26" s="17">
        <f t="shared" si="14"/>
        <v>251480</v>
      </c>
      <c r="E26" s="17">
        <f t="shared" si="14"/>
        <v>245390</v>
      </c>
      <c r="F26" s="17">
        <f t="shared" si="14"/>
        <v>227390</v>
      </c>
      <c r="G26" s="17">
        <f t="shared" si="14"/>
        <v>221890</v>
      </c>
      <c r="H26" s="17">
        <f t="shared" si="14"/>
        <v>224790</v>
      </c>
      <c r="I26" s="17">
        <f t="shared" si="14"/>
        <v>224990</v>
      </c>
      <c r="J26" s="17">
        <f t="shared" si="14"/>
        <v>224163</v>
      </c>
      <c r="K26" s="17">
        <f t="shared" si="14"/>
        <v>219013</v>
      </c>
      <c r="L26" s="17">
        <f t="shared" si="14"/>
        <v>215053</v>
      </c>
      <c r="M26" s="17">
        <f t="shared" si="14"/>
        <v>212703</v>
      </c>
      <c r="N26" s="23">
        <f t="shared" si="14"/>
        <v>215533</v>
      </c>
    </row>
    <row r="27" spans="1:15" s="38" customFormat="1" ht="12.75" x14ac:dyDescent="0.25">
      <c r="A27" s="35" t="s">
        <v>26</v>
      </c>
      <c r="B27" s="36"/>
      <c r="C27" s="37">
        <f>(C26-$B26)/$B26</f>
        <v>-3.4210526315789476E-2</v>
      </c>
      <c r="D27" s="37">
        <f t="shared" ref="D27:N27" si="15">(D26-$B26)/$B26</f>
        <v>-5.4586466165413537E-2</v>
      </c>
      <c r="E27" s="37">
        <f t="shared" si="15"/>
        <v>-7.7481203007518804E-2</v>
      </c>
      <c r="F27" s="37">
        <f t="shared" si="15"/>
        <v>-0.14515037593984961</v>
      </c>
      <c r="G27" s="37">
        <f t="shared" si="15"/>
        <v>-0.16582706766917293</v>
      </c>
      <c r="H27" s="37">
        <f t="shared" si="15"/>
        <v>-0.15492481203007519</v>
      </c>
      <c r="I27" s="37">
        <f t="shared" si="15"/>
        <v>-0.15417293233082707</v>
      </c>
      <c r="J27" s="37">
        <f t="shared" si="15"/>
        <v>-0.15728195488721805</v>
      </c>
      <c r="K27" s="37">
        <f t="shared" si="15"/>
        <v>-0.17664285714285713</v>
      </c>
      <c r="L27" s="37">
        <f t="shared" si="15"/>
        <v>-0.19153007518796991</v>
      </c>
      <c r="M27" s="37">
        <f t="shared" si="15"/>
        <v>-0.20036466165413533</v>
      </c>
      <c r="N27" s="73">
        <f t="shared" si="15"/>
        <v>-0.18972556390977444</v>
      </c>
    </row>
    <row r="28" spans="1:15" s="4" customFormat="1" ht="12.75" x14ac:dyDescent="0.25">
      <c r="A28" s="24"/>
      <c r="B28" s="26"/>
    </row>
    <row r="29" spans="1:15" s="4" customFormat="1" ht="12.75" x14ac:dyDescent="0.25">
      <c r="A29" s="24"/>
      <c r="B29" s="26"/>
    </row>
    <row r="31" spans="1:15" s="4" customFormat="1" ht="12.75" x14ac:dyDescent="0.25">
      <c r="A31" s="24"/>
      <c r="B31" s="26"/>
      <c r="E31" s="11"/>
      <c r="F31" s="11"/>
      <c r="G31" s="11"/>
      <c r="H31" s="11"/>
      <c r="I31" s="11"/>
      <c r="J31" s="11"/>
      <c r="K31" s="11"/>
    </row>
    <row r="32" spans="1:15" s="4" customFormat="1" ht="12.75" x14ac:dyDescent="0.25">
      <c r="A32" s="24"/>
      <c r="B32" s="25"/>
      <c r="C32" s="27"/>
      <c r="D32" s="27"/>
      <c r="E32" s="28"/>
      <c r="F32" s="28"/>
      <c r="G32" s="28"/>
      <c r="H32" s="28"/>
      <c r="I32" s="28"/>
      <c r="J32" s="28"/>
      <c r="K32" s="28"/>
      <c r="L32" s="27"/>
      <c r="M32" s="27"/>
      <c r="N32" s="27"/>
    </row>
    <row r="33" spans="1:14" s="4" customFormat="1" ht="12.75" x14ac:dyDescent="0.25">
      <c r="A33" s="24"/>
      <c r="B33" s="25"/>
      <c r="C33" s="27"/>
      <c r="D33" s="27"/>
      <c r="E33" s="28"/>
      <c r="F33" s="28"/>
      <c r="G33" s="28"/>
      <c r="H33" s="28"/>
      <c r="I33" s="28"/>
      <c r="J33" s="28"/>
      <c r="K33" s="28"/>
      <c r="L33" s="27"/>
      <c r="M33" s="27"/>
      <c r="N33" s="27"/>
    </row>
    <row r="34" spans="1:14" s="4" customFormat="1" ht="12.75" x14ac:dyDescent="0.25">
      <c r="A34" s="24"/>
      <c r="B34" s="25"/>
      <c r="C34" s="27"/>
      <c r="D34" s="27"/>
      <c r="E34" s="28"/>
      <c r="F34" s="28"/>
      <c r="G34" s="28"/>
      <c r="H34" s="28"/>
      <c r="I34" s="28"/>
      <c r="J34" s="28"/>
      <c r="K34" s="28"/>
      <c r="L34" s="27"/>
      <c r="M34" s="27"/>
      <c r="N34" s="27"/>
    </row>
    <row r="35" spans="1:14" s="4" customFormat="1" ht="12.75" x14ac:dyDescent="0.25">
      <c r="A35" s="24"/>
      <c r="B35" s="25"/>
      <c r="C35" s="27"/>
      <c r="D35" s="27"/>
      <c r="E35" s="28"/>
      <c r="F35" s="28"/>
      <c r="G35" s="28"/>
      <c r="H35" s="28"/>
      <c r="I35" s="28"/>
      <c r="J35" s="28"/>
      <c r="K35" s="28"/>
      <c r="L35" s="27"/>
      <c r="M35" s="27"/>
      <c r="N35" s="27"/>
    </row>
    <row r="36" spans="1:14" s="4" customFormat="1" ht="12.75" x14ac:dyDescent="0.25">
      <c r="A36" s="24"/>
      <c r="B36" s="26"/>
      <c r="E36" s="11"/>
      <c r="F36" s="11"/>
      <c r="G36" s="11"/>
      <c r="H36" s="11"/>
      <c r="I36" s="11"/>
      <c r="J36" s="11"/>
      <c r="K36" s="11"/>
    </row>
    <row r="37" spans="1:14" s="4" customFormat="1" ht="12.75" x14ac:dyDescent="0.25">
      <c r="A37" s="24"/>
      <c r="B37" s="26"/>
      <c r="E37" s="11"/>
      <c r="F37" s="11"/>
      <c r="G37" s="11"/>
      <c r="H37" s="11"/>
      <c r="I37" s="11"/>
      <c r="J37" s="11"/>
      <c r="K37" s="11"/>
    </row>
    <row r="38" spans="1:14" s="4" customFormat="1" ht="12.75" x14ac:dyDescent="0.25">
      <c r="A38" s="24"/>
      <c r="B38" s="26"/>
      <c r="E38" s="11"/>
      <c r="F38" s="11"/>
      <c r="G38" s="11"/>
      <c r="H38" s="11"/>
      <c r="I38" s="11"/>
      <c r="J38" s="11"/>
      <c r="K38" s="11"/>
    </row>
    <row r="39" spans="1:14" s="4" customFormat="1" ht="12.75" x14ac:dyDescent="0.25">
      <c r="A39" s="24"/>
      <c r="B39" s="26"/>
      <c r="E39" s="11"/>
      <c r="F39" s="11"/>
      <c r="G39" s="11"/>
      <c r="H39" s="11"/>
      <c r="I39" s="11"/>
      <c r="J39" s="11"/>
      <c r="K39" s="11"/>
    </row>
    <row r="40" spans="1:14" s="4" customFormat="1" ht="12.75" x14ac:dyDescent="0.25">
      <c r="A40" s="24"/>
      <c r="B40" s="26"/>
      <c r="E40" s="11"/>
      <c r="F40" s="11"/>
      <c r="G40" s="11"/>
      <c r="H40" s="11"/>
      <c r="I40" s="11"/>
      <c r="J40" s="11"/>
      <c r="K40" s="11"/>
    </row>
    <row r="41" spans="1:14" s="4" customFormat="1" ht="12.75" x14ac:dyDescent="0.25">
      <c r="A41" s="24"/>
      <c r="B41" s="26"/>
      <c r="E41" s="11"/>
      <c r="F41" s="11"/>
      <c r="G41" s="11"/>
      <c r="H41" s="11"/>
      <c r="I41" s="11"/>
      <c r="J41" s="11"/>
      <c r="K41" s="11"/>
    </row>
  </sheetData>
  <sheetProtection selectLockedCells="1"/>
  <mergeCells count="1">
    <mergeCell ref="A1:B1"/>
  </mergeCells>
  <conditionalFormatting sqref="D3:N3">
    <cfRule type="expression" dxfId="2" priority="3">
      <formula>C16&lt;0</formula>
    </cfRule>
  </conditionalFormatting>
  <conditionalFormatting sqref="C6:N7">
    <cfRule type="expression" dxfId="1" priority="1">
      <formula>AND(C6&gt;0, C6&gt;C4)</formula>
    </cfRule>
    <cfRule type="expression" dxfId="0" priority="2">
      <formula>AND(C6&lt;0, ABS(C6)&gt;C5)</formula>
    </cfRule>
  </conditionalFormatting>
  <dataValidations disablePrompts="1" count="2">
    <dataValidation type="whole" operator="lessThanOrEqual" allowBlank="1" showInputMessage="1" showErrorMessage="1" errorTitle="Invalid Funding" error="The Re-Fund Account cannot be funded with an amount greater than the Trading Account January Balance." sqref="C14">
      <formula1>C3</formula1>
    </dataValidation>
    <dataValidation type="whole" operator="greaterThanOrEqual" allowBlank="1" showInputMessage="1" showErrorMessage="1" errorTitle="Trading Account Balance" error="The January Trading Account Balance must be greater than or equal to the January Re-Fund Account Balance. " sqref="C3">
      <formula1>C14</formula1>
    </dataValidation>
  </dataValidations>
  <printOptions horizontalCentered="1"/>
  <pageMargins left="0.25" right="0.25" top="0.75" bottom="0.75" header="0.3" footer="0.3"/>
  <pageSetup scale="75" orientation="landscape" r:id="rId1"/>
  <headerFooter>
    <oddHeader>&amp;C&amp;"Times New Roman,Italic"&amp;9This plan is shared as an example for educational purposes ONLY; it does not imply that the information stated is accurate nor that it is possible.</oddHeader>
    <oddFooter>&amp;L&amp;D&amp;CCopyright (c) 2016, Locke In Your Success, LLC&amp;R&amp;P of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workbookViewId="0">
      <selection activeCell="B8" sqref="B8"/>
    </sheetView>
  </sheetViews>
  <sheetFormatPr defaultRowHeight="15" x14ac:dyDescent="0.25"/>
  <cols>
    <col min="1" max="1" width="9.140625" style="83"/>
    <col min="2" max="2" width="114.42578125" style="82" customWidth="1"/>
    <col min="3" max="16384" width="9.140625" style="83"/>
  </cols>
  <sheetData>
    <row r="1" spans="1:2" s="80" customFormat="1" x14ac:dyDescent="0.25">
      <c r="A1" s="78" t="s">
        <v>33</v>
      </c>
      <c r="B1" s="79" t="s">
        <v>34</v>
      </c>
    </row>
    <row r="2" spans="1:2" x14ac:dyDescent="0.25">
      <c r="A2" s="81">
        <v>1</v>
      </c>
      <c r="B2" s="82" t="s">
        <v>35</v>
      </c>
    </row>
    <row r="3" spans="1:2" x14ac:dyDescent="0.25">
      <c r="A3" s="81">
        <v>2</v>
      </c>
      <c r="B3" s="82" t="s">
        <v>36</v>
      </c>
    </row>
    <row r="4" spans="1:2" ht="45" x14ac:dyDescent="0.25">
      <c r="A4" s="81">
        <v>3</v>
      </c>
      <c r="B4" s="82" t="s">
        <v>37</v>
      </c>
    </row>
    <row r="5" spans="1:2" x14ac:dyDescent="0.25">
      <c r="A5" s="81"/>
    </row>
    <row r="6" spans="1:2" x14ac:dyDescent="0.25">
      <c r="A6" s="81">
        <v>4</v>
      </c>
      <c r="B6" s="82" t="s">
        <v>38</v>
      </c>
    </row>
    <row r="7" spans="1:2" ht="30" x14ac:dyDescent="0.25">
      <c r="A7" s="81">
        <v>5</v>
      </c>
      <c r="B7" s="84" t="s">
        <v>39</v>
      </c>
    </row>
    <row r="8" spans="1:2" x14ac:dyDescent="0.25">
      <c r="A8" s="81">
        <v>6</v>
      </c>
      <c r="B8" s="85" t="s">
        <v>40</v>
      </c>
    </row>
    <row r="9" spans="1:2" ht="30" x14ac:dyDescent="0.25">
      <c r="A9" s="81">
        <v>7</v>
      </c>
      <c r="B9" s="84" t="s">
        <v>41</v>
      </c>
    </row>
    <row r="10" spans="1:2" ht="30" x14ac:dyDescent="0.25">
      <c r="A10" s="81">
        <v>8</v>
      </c>
      <c r="B10" s="85" t="s">
        <v>42</v>
      </c>
    </row>
    <row r="11" spans="1:2" x14ac:dyDescent="0.25">
      <c r="A11" s="81"/>
      <c r="B11" s="85"/>
    </row>
    <row r="12" spans="1:2" x14ac:dyDescent="0.25">
      <c r="A12" s="81">
        <v>9</v>
      </c>
      <c r="B12" s="82" t="s">
        <v>44</v>
      </c>
    </row>
    <row r="13" spans="1:2" ht="30" x14ac:dyDescent="0.25">
      <c r="A13" s="81">
        <v>10</v>
      </c>
      <c r="B13" s="84" t="s">
        <v>43</v>
      </c>
    </row>
    <row r="14" spans="1:2" x14ac:dyDescent="0.25">
      <c r="A14" s="81"/>
    </row>
    <row r="15" spans="1:2" x14ac:dyDescent="0.25">
      <c r="A15" s="81">
        <v>11</v>
      </c>
      <c r="B15" s="90" t="s">
        <v>48</v>
      </c>
    </row>
    <row r="16" spans="1:2" ht="15.75" customHeight="1" x14ac:dyDescent="0.25">
      <c r="A16" s="81">
        <v>12</v>
      </c>
      <c r="B16" s="91" t="s">
        <v>47</v>
      </c>
    </row>
    <row r="17" spans="1:1" x14ac:dyDescent="0.25">
      <c r="A17" s="81"/>
    </row>
    <row r="18" spans="1:1" x14ac:dyDescent="0.25">
      <c r="A18" s="81"/>
    </row>
    <row r="19" spans="1:1" x14ac:dyDescent="0.25">
      <c r="A19" s="81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Entering Info</vt:lpstr>
      <vt:lpstr>Cash Flow Projections</vt:lpstr>
      <vt:lpstr>Comments</vt:lpstr>
    </vt:vector>
  </TitlesOfParts>
  <Manager>Locke in Your Success</Manager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Locke in your Success LLC</dc:creator>
  <cp:lastModifiedBy>John Locke</cp:lastModifiedBy>
  <cp:lastPrinted>2016-06-13T01:02:25Z</cp:lastPrinted>
  <dcterms:created xsi:type="dcterms:W3CDTF">2009-10-26T14:15:09Z</dcterms:created>
  <dcterms:modified xsi:type="dcterms:W3CDTF">2016-09-23T22:36:34Z</dcterms:modified>
</cp:coreProperties>
</file>